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u-srv1\лариса леонідівна пк\2021\Внесення змін\рішення сесій 2021 рік\13 сесія 8 скликання\"/>
    </mc:Choice>
  </mc:AlternateContent>
  <bookViews>
    <workbookView xWindow="2805" yWindow="5790" windowWidth="21600" windowHeight="8640"/>
  </bookViews>
  <sheets>
    <sheet name="Лист1" sheetId="1" r:id="rId1"/>
  </sheets>
  <definedNames>
    <definedName name="_xlnm._FilterDatabase" localSheetId="0" hidden="1">Лист1!$A$8:$AX$158</definedName>
    <definedName name="_xlnm.Print_Area" localSheetId="0">Лист1!$A$1:$J$160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49" i="1" l="1"/>
  <c r="I145" i="1"/>
  <c r="I125" i="1"/>
  <c r="I59" i="1" s="1"/>
  <c r="I158" i="1" s="1"/>
  <c r="I120" i="1"/>
  <c r="I78" i="1"/>
  <c r="I76" i="1"/>
  <c r="I72" i="1"/>
  <c r="I60" i="1"/>
  <c r="I68" i="1" l="1"/>
  <c r="G31" i="1" l="1"/>
  <c r="I77" i="1" l="1"/>
  <c r="G118" i="1" l="1"/>
  <c r="G115" i="1"/>
  <c r="G117" i="1"/>
  <c r="G102" i="1"/>
  <c r="I39" i="1" l="1"/>
  <c r="G99" i="1" l="1"/>
  <c r="G100" i="1"/>
  <c r="G98" i="1"/>
  <c r="G96" i="1"/>
  <c r="G95" i="1"/>
  <c r="G94" i="1"/>
  <c r="G80" i="1"/>
  <c r="G81" i="1"/>
  <c r="G82" i="1"/>
  <c r="G83" i="1"/>
  <c r="G84" i="1"/>
  <c r="G79" i="1"/>
  <c r="G36" i="1"/>
  <c r="G37" i="1"/>
  <c r="G38" i="1"/>
  <c r="G35" i="1"/>
  <c r="G32" i="1"/>
  <c r="G33" i="1"/>
  <c r="G29" i="1"/>
  <c r="G27" i="1"/>
  <c r="G26" i="1"/>
  <c r="I121" i="1" l="1"/>
  <c r="G15" i="1"/>
  <c r="G64" i="1" l="1"/>
  <c r="G65" i="1"/>
  <c r="G66" i="1"/>
  <c r="G67" i="1"/>
  <c r="G68" i="1"/>
  <c r="G71" i="1"/>
  <c r="G74" i="1"/>
  <c r="G73" i="1"/>
  <c r="G85" i="1"/>
  <c r="G86" i="1"/>
  <c r="G87" i="1"/>
  <c r="G88" i="1"/>
  <c r="G90" i="1"/>
  <c r="G91" i="1"/>
  <c r="G92" i="1"/>
  <c r="G93" i="1"/>
  <c r="G97" i="1"/>
  <c r="G101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6" i="1"/>
  <c r="G119" i="1"/>
  <c r="G146" i="1"/>
  <c r="G151" i="1"/>
  <c r="G150" i="1"/>
  <c r="G56" i="1" l="1"/>
  <c r="I28" i="1" l="1"/>
  <c r="I9" i="1"/>
  <c r="G127" i="1" l="1"/>
  <c r="G128" i="1"/>
  <c r="G129" i="1"/>
  <c r="G130" i="1"/>
  <c r="G131" i="1"/>
  <c r="G132" i="1"/>
  <c r="G47" i="1" l="1"/>
  <c r="G46" i="1"/>
  <c r="G44" i="1"/>
  <c r="G43" i="1"/>
  <c r="I34" i="1" l="1"/>
  <c r="I25" i="1"/>
  <c r="I20" i="1" l="1"/>
  <c r="I123" i="1" l="1"/>
  <c r="I157" i="1"/>
  <c r="I156" i="1" l="1"/>
  <c r="I51" i="1" l="1"/>
  <c r="I42" i="1" s="1"/>
  <c r="I153" i="1" l="1"/>
  <c r="I126" i="1" l="1"/>
  <c r="G126" i="1" l="1"/>
  <c r="I57" i="1" l="1"/>
  <c r="I55" i="1"/>
  <c r="I23" i="1" l="1"/>
  <c r="I61" i="1" l="1"/>
  <c r="I17" i="1" l="1"/>
  <c r="I19" i="1" l="1"/>
  <c r="I8" i="1" s="1"/>
  <c r="I7" i="1" l="1"/>
</calcChain>
</file>

<file path=xl/sharedStrings.xml><?xml version="1.0" encoding="utf-8"?>
<sst xmlns="http://schemas.openxmlformats.org/spreadsheetml/2006/main" count="433" uniqueCount="247">
  <si>
    <t>Додаток 6</t>
  </si>
  <si>
    <t>РОЗПОДІЛ</t>
  </si>
  <si>
    <t>×</t>
  </si>
  <si>
    <t>Код Функціональної класифікації видатків та кредитування бюджету</t>
  </si>
  <si>
    <t>0117650</t>
  </si>
  <si>
    <t>0490</t>
  </si>
  <si>
    <t>Проведення експертної грошової оцінки земельних ділянок комунальної власності по вул. м.Буча</t>
  </si>
  <si>
    <t>Х</t>
  </si>
  <si>
    <t>0110150</t>
  </si>
  <si>
    <t>01 Бучанська міська рада</t>
  </si>
  <si>
    <t>Капітальні видатки (придбання предметів довгострокового використання)</t>
  </si>
  <si>
    <t>0116030</t>
  </si>
  <si>
    <t>За рахунок коштів бюджету розвитку</t>
  </si>
  <si>
    <t>Проведення експертної грошової оцінки земельної ділянки чи права на неї</t>
  </si>
  <si>
    <t>Передача коштів із ЗФ до СФ</t>
  </si>
  <si>
    <t>0150</t>
  </si>
  <si>
    <t>0111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</si>
  <si>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 та їх виконавчих комітетів</t>
  </si>
  <si>
    <t>0620</t>
  </si>
  <si>
    <t>Організація благоустрою населених пунктів</t>
  </si>
  <si>
    <t>0456</t>
  </si>
  <si>
    <t xml:space="preserve">ВСЬОГО </t>
  </si>
  <si>
    <t>0180</t>
  </si>
  <si>
    <t>0617321</t>
  </si>
  <si>
    <t>0443</t>
  </si>
  <si>
    <t>0117441</t>
  </si>
  <si>
    <t>Утримання та розвиток мостів/шляхопроводів</t>
  </si>
  <si>
    <t>КНП "Бучанський центр первинної медико-санітарної допомоги" Бучанської міської ради</t>
  </si>
  <si>
    <t>Капітальний ремонт огорожі комунальної власності по вул.Польова в м.Буча Київської області</t>
  </si>
  <si>
    <t>0117322</t>
  </si>
  <si>
    <t>0117370</t>
  </si>
  <si>
    <t>Реалізація інших заходів щодо соціально-економічного розвитку територій</t>
  </si>
  <si>
    <t>Будівництво дитячого закладу на 144 місця по вул. Лесі Українки в м.Буча Київської області (співфінансування)</t>
  </si>
  <si>
    <t>0116011</t>
  </si>
  <si>
    <t>0610</t>
  </si>
  <si>
    <t>Експлуатація та технічне обслуговування житлового фонду</t>
  </si>
  <si>
    <t xml:space="preserve">Капітальний ремонт покрівлі житлового будинку комунальної власності по вул. Героїв Майдану,10  в м.Буча Київської області </t>
  </si>
  <si>
    <t xml:space="preserve">Капітальний ремонт покрівлі житлового будинку комунальної власності по вул. Героїв Майдану,15  в м.Буча Київської області </t>
  </si>
  <si>
    <t>0119750</t>
  </si>
  <si>
    <t>Субвенція іншим бюджетам на виконання інвестиційнихпрограм та проектів</t>
  </si>
  <si>
    <t>0119770</t>
  </si>
  <si>
    <t>Інші субвенції з місцевого бюджету</t>
  </si>
  <si>
    <t>Капітальний ремонт дороги комунальної власності по вул.Проектна №1 (від а/д Т 10-01 до вул.Промислова) в м.Буча Київської області (співфінансування)</t>
  </si>
  <si>
    <t xml:space="preserve">Підтримка громадських проектів (Громадський бюджет) </t>
  </si>
  <si>
    <t>Реконструкція адміністративної будівлі з прибудовою вхідної групи по бульвару  Б.Хмельницького, 5/5 в м.Буча Київської області (співфінансування)</t>
  </si>
  <si>
    <t>Будівництво амбулаторії загальної практики сімейної медицини  комунальної власності по вул.Травневій, 66 в смт.Бабинці Київської області (співфінансування)</t>
  </si>
  <si>
    <t>Будівництво амбулаторії загальної практики сімейної медицини комунальної власності по вул.Котляревського,21-б в смт.Ворзель Київської області (співфінансування)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</si>
  <si>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</si>
  <si>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</si>
  <si>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 xml:space="preserve">Техніко – економічне обґрунтування будівництва автомобільної дороги між А/Д М-07 Київ – Ковель до А/Д Гостомель – Берестянка - Мирча </t>
  </si>
  <si>
    <t>Капітальний ремонт "Навчально-виховний комплекс "Синяківський хіміко-технологічний ліцей закладу загальноосвітньої середньої освіти І-ІІ ступенів" Київської області</t>
  </si>
  <si>
    <t>капітальний ремонт дороги комунальної власності з тротуаром по вул.Горького (від вул.Депутатська до №6) в м.Буча Київської області (співфінансування)</t>
  </si>
  <si>
    <t>Будівництво освітніх установ та закладів</t>
  </si>
  <si>
    <t>Виготовлення проектно-кошторисної документації об"єкту "Будівництво амбулаторії загальної практики сімейної медицини комунальної власності по вул.Котляревського, 21-б в смт.Ворзель Бучанської міської територіальної громади Київської області</t>
  </si>
  <si>
    <t>Виготовлення проектно-кошторисної документації об"єкту "Будівництво амбулаторії загальної практики сімейної медицини комунальної власності по вул.Травневій,66 в смт.Бабинці Бучанської міської територіальної громади Київської області</t>
  </si>
  <si>
    <t>КНП "Бучанський консультативно-діагностичний центр"  Бучанської міської ради</t>
  </si>
  <si>
    <t>0112080</t>
  </si>
  <si>
    <t>0721</t>
  </si>
  <si>
    <t>Амбулаторно-поліклінічна допомога населенню, крім первинної медичної допомоги</t>
  </si>
  <si>
    <t xml:space="preserve">Підтримка об"єднань співвласників багатоквартирних будинків, житлово-будівельних кооперативів, управителів багатоквартирних будинків у Бучанський міський територіальній громаді </t>
  </si>
  <si>
    <t>Будівництво дошкільного дитячого закладу на 75 місць в с.Бабинці Київської області (співфінансування)</t>
  </si>
  <si>
    <t>0990</t>
  </si>
  <si>
    <t>0611200</t>
  </si>
  <si>
    <t>0117363</t>
  </si>
  <si>
    <t>Виконання інвестиційних проектів в рамках здійснення заходів щодо соціально-економічного розвитку окремих територій</t>
  </si>
  <si>
    <t>Реконструкція майданчика водопровідних споруд із застосуванням новітних технологій та встановленням обладнання з очистки та знезалізнення  питної води за адресою: Київська область, с. Гаврилівка, вул. Соснова, 2</t>
  </si>
  <si>
    <t>0116040</t>
  </si>
  <si>
    <t>Заходи, пов’язані з поліпшенням питної води</t>
  </si>
  <si>
    <t>0621</t>
  </si>
  <si>
    <t>Реконструкція майданчика водопровідних споруд із застосуванням новітних технологій та встановленням обладнання з очистки та знезалізнення  питної води за адресою: Київська область, с. Гаврилівка, вул. Соснова, 2 за рахунок співфінансування</t>
  </si>
  <si>
    <t xml:space="preserve">Надання освіти за рахунок субвенції з державного бюджету місцевим бюджетам на надання державної підтримки особам з особливими освітніми потребами </t>
  </si>
  <si>
    <t>Будівництво медичних установ та закладів</t>
  </si>
  <si>
    <t>0617368</t>
  </si>
  <si>
    <t xml:space="preserve">Виконання інвестиційних проектів за рахунок субвенцій з інших бюджетів </t>
  </si>
  <si>
    <t>Капітальний ремонт дороги комунальної власності по вул Назарія Яремчука (від вул Івана Кожедуба до вул. Яблунська) в м.Буча Київської області (співфінансування)</t>
  </si>
  <si>
    <t>0160</t>
  </si>
  <si>
    <t>1010160</t>
  </si>
  <si>
    <t>Керівництво і управління у відповідній сфері у містах (місті Києві), селищах, селах, територіальних громадах</t>
  </si>
  <si>
    <t>Капітальний ремонт приміщень відділу культури, національностей та релігій Бучанської міської ради за адресою :м.Буча, вул. Героїв Майдану,15</t>
  </si>
  <si>
    <t xml:space="preserve">10 Відділ культури, національностей та релігій Бучанської міської ради </t>
  </si>
  <si>
    <t xml:space="preserve">06 Відділ освіти Бучанської міської ради </t>
  </si>
  <si>
    <t xml:space="preserve">Секретар ради       ______________________________________________________________________________ Тарас ШАПРАВСЬКИЙ                                           </t>
  </si>
  <si>
    <t xml:space="preserve">01 КП "Бучабудзамовник"Бучанської міської ради </t>
  </si>
  <si>
    <t xml:space="preserve">01 КП "Бучазеленбуд" Бучанської міської ради </t>
  </si>
  <si>
    <t>Розробка техніко - економічного обґрунтування проектної документації "Будівництво підземного автомобільного переїзду в районі  залізничної станції міста Буча"</t>
  </si>
  <si>
    <t>0112111</t>
  </si>
  <si>
    <t>Первинна медична допомога населенню, що надається центрами первинної медичної (медико-санітарної) допомоги</t>
  </si>
  <si>
    <t>0726</t>
  </si>
  <si>
    <t>Розробка робочої документації "Проект з експериментального будівництва об'єкту інженерно - транспортної інфраструктури, а саме: пішохідного шляхопроводу тунельного типу під залізничними коліями станції м. Буча з виходом до пасажирської платформи залізничного вокзалу без перерви руху залізничного транспорту"</t>
  </si>
  <si>
    <t xml:space="preserve">11 Відділ молоді та спорту Бучанської міської ради </t>
  </si>
  <si>
    <t>1115041</t>
  </si>
  <si>
    <t>Утримання та фінансова підтримка спортивних споруд</t>
  </si>
  <si>
    <t>0810</t>
  </si>
  <si>
    <t>3711060</t>
  </si>
  <si>
    <t xml:space="preserve">37 Фінансове управління Бучанської міської ради </t>
  </si>
  <si>
    <t>1014060</t>
  </si>
  <si>
    <t>Забезпечення діяльності палаців i будинків культури, клубів, центрів дозвілля та iнших клубних закладів</t>
  </si>
  <si>
    <t>0828</t>
  </si>
  <si>
    <t xml:space="preserve">Капітальні видатки (придбання предметів довгострокового використання) </t>
  </si>
  <si>
    <t>Придбання комплекту охоронної сигналізації для Будинків культури Бучанської міської територіальної громади (м.Буча,вул.Яблунська,15;с.Гаврилівка,вул. Свято - Троїцька,6)</t>
  </si>
  <si>
    <t>0118230</t>
  </si>
  <si>
    <t>Інші заходи громадського порядку та безпеки</t>
  </si>
  <si>
    <t>0380</t>
  </si>
  <si>
    <t>01 КП «Бучасервіс» Бучанської міської ради</t>
  </si>
  <si>
    <t>01  КП «Бучасервіс» Бучанської міської ради</t>
  </si>
  <si>
    <t xml:space="preserve">Авторський нагляд по об’єкту: « Реконструкція майданчика водопровідних споруд із застосуванням новітніх технологій та встановленням обладнання з очистки та знезалізнення  питної води за адресою: Київська область, с. Гаврилівка, вул. Соснова, 2» </t>
  </si>
  <si>
    <t xml:space="preserve">Технічний нагляд по об’єкту: « Реконструкція майданчика водопровідних споруд із застосуванням новітніх технологій та встановленням обладнання з очистки та знезалізнення  питної води за адресою: Київська область, с. Гаврилівка, вул. Соснова, 2» </t>
  </si>
  <si>
    <t>Коригування проектно- кошторисної документації по об’єкту : «Реконструкція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Київська область м. Буча, вул. Тарасівська, 14-а»</t>
  </si>
  <si>
    <t>розкидувач сівалка</t>
  </si>
  <si>
    <t>Рекнострукція існуючої мережі водпостачання комунальної власності по вул.Михайленка в с.Гаврилівка Київської області</t>
  </si>
  <si>
    <t>Капітальний ремонт системи водовідведення по вул.Горького в м.Буча Київської області</t>
  </si>
  <si>
    <t>Проектна документація "Капітальний ремонт зупинкових майданчиків між вул.Нова та а/д Т 1011 в с.Здвижівка Київської області"</t>
  </si>
  <si>
    <t>Проектна документація "Будівництво дитячого майданчика між вул. Лісова та вул. Незалежності в с.Буда-Бабинецька Київської області"</t>
  </si>
  <si>
    <t>Проектна документація "Реконструкція дитячого майданчика по вул. Незалежності поряд з 21 б в с.Буда-Бабинецька Київської області"</t>
  </si>
  <si>
    <t>Проектна документація "Рекнострукція існуючої мережі водпостачання комунальної власності по вул.Михайленка в с.Гаврилівка Київської області"</t>
  </si>
  <si>
    <t>Проектна документація "Капітальний ремонт системи водовідведення по вул.Свято - Троїцька в с.Гаврилівка Київської області"</t>
  </si>
  <si>
    <t>Проектна документація "Капітальний ремонт системи водовідведення по вул.Петровського (біля №16) в с.Блиставиця Київської області"</t>
  </si>
  <si>
    <t>Проектна документація "Капітальний ремонт дороги комунальної власності між вул.Яблунська та а/д Т 10-01 в м.Буча Київської області"</t>
  </si>
  <si>
    <t>Проектна документація "Капітальний ремонт дороги комунальної власності по вул.Проектна №3 в м.Буча Київської області "</t>
  </si>
  <si>
    <t>Проектна документація "Капітальний ремонт дороги комунальної власності між вул. Лесі Українки та бульвару Б.Хмельницького в м.Буча Київської області.Коригування"</t>
  </si>
  <si>
    <t>Капітальний ремонт дороги комунальної власності по вул.Революції вздовж будинків №14з-14к в м.Буча Київської області</t>
  </si>
  <si>
    <t>Проектна документація "Капітальний ремонт тротуару комунальної власності між бульваром Б.Хмельницького та вул.Вишнева в м.Буча Київської області"</t>
  </si>
  <si>
    <t>Проектна документація "Реконструкція дороги комунальної власності по вул.Польова від вул.Енергетиків в м.Буча Київської області"</t>
  </si>
  <si>
    <t>Проектна документація "Капітальний ремонт доріг комунальної властності в межах вул. І.Руденко,М.Мурашка, сім'ї Забарило із влаштуванням кільцевої транспортної розв'язки по бул.Б.Хмельницького із під'їздом до центру надання соцільних послуг "Прозорий офіс" в м.Буча Київської області"</t>
  </si>
  <si>
    <t>0110180</t>
  </si>
  <si>
    <t xml:space="preserve">01 Архівний відділ Бучанської міської ради </t>
  </si>
  <si>
    <t>Інша діяльність у сфері державного управління</t>
  </si>
  <si>
    <t>0133</t>
  </si>
  <si>
    <t>Будівництво інших об`єктів комунальної власності</t>
  </si>
  <si>
    <t>0117330</t>
  </si>
  <si>
    <t>Придбання у комунальну власність 58/100 частки нежитлової двоповерхової адміністративної будівлі, що розташована за адресою: Київська область, с. Блиставиця, вулиця Ярослава Мудрого,1</t>
  </si>
  <si>
    <t>Придбання у комунальну власність Бучанської міської територіальної громади нежитлових приміщень  156 та 157 за адресою м.Буча, вул.К.Білокур, буд.1-а для розміщення амбулаторії сімейного типу</t>
  </si>
  <si>
    <t>Капітальний ремонт прибудинкової території житловго будинку комунальної власності по вул.Садова,7 в с.Гаврилівка Київської області</t>
  </si>
  <si>
    <t>Капітальний ремонт прибудинкової території житловго будинку комунальної власності по вул.Садова,12 в с.Гаврилівка Київської області</t>
  </si>
  <si>
    <t>Капітальний ремонт прибудинкової території житловго будинку комунальної власності по вул.Садова,16 в с.Гаврилівка Київської області</t>
  </si>
  <si>
    <t>Капітальний ремонт прибудинкової території житловго будинку комунальної власності по вул.Садова,18 в с.Гаврилівка Київської області</t>
  </si>
  <si>
    <t>Проектна документація "Капітальний ремонт прибудинкової території житловго будинку комунальної власності по вул.Садова,18 в с.Гаврилівка Київської області"</t>
  </si>
  <si>
    <t>Проектна документація "Капітальний ремонт прибудинкової території житловго будинку комунальної власності по вул.Садова,16 в с.Гаврилівка Київської області"</t>
  </si>
  <si>
    <t>Проектна документація "Капітальний ремонт прибудинкової території житловго будинку комунальної власності по вул.Садова,12 в с.Гаврилівка Київської області"</t>
  </si>
  <si>
    <t>Проектна документація "Капітальний ремонт прибудинкової території житловго будинку комунальної власності по вул.Садова,7 в с.Гаврилівка Київської області"</t>
  </si>
  <si>
    <t>Капітальний ремонт дороги з тротуаром комунальної власності по провул.Євгена Гребінки в м.Буча Київської області</t>
  </si>
  <si>
    <t>Проектна документація "Капітальний ремонт дороги з тротуаром комунальної власності по провул.Євгена Гребінки в м.Буча Київської областіі"</t>
  </si>
  <si>
    <t>Проектна документація "Капітальний ремонт дороги комунальної власності по вул.Гоголя (від вул.Антонія Михайловського до вул.Інституська) в м.Буча Київської області.Коригування"</t>
  </si>
  <si>
    <t>Проектна документація "Капітальний ремонт дороги комунальної власності по вул.Інституська (від вул.Тургенєва до вул.Революції) в м.Буча Київської області.Коригування"</t>
  </si>
  <si>
    <t>Проектна документація " Капітальний ремонт дороги комунальної власності з тротуаром по вул. Горького (від вул. Депутатська до №6 ) в м. Буча Київської області"</t>
  </si>
  <si>
    <t>Проектна документація "Капітальний ремонт дороги комунальної власності по вул.Виноградна в м.Буча Київської області "</t>
  </si>
  <si>
    <t>Капітальний ремонт спеціалізованого автомобіля та встановлення додаткового обладнання (бункер-піскорозкидач в комплекті із запчастинами)</t>
  </si>
  <si>
    <t>Проектна документація "Будівництво зупиок громадського транспорту біля ЖК "Forest Land" в м.Буча Київської області"</t>
  </si>
  <si>
    <t>0617366</t>
  </si>
  <si>
    <t>Реалізація проектів в рамках Надзвичайної кредитної програми для відновлення України</t>
  </si>
  <si>
    <t xml:space="preserve"> Logica номерація об'єктів</t>
  </si>
  <si>
    <t>За рахунок субвенції</t>
  </si>
  <si>
    <t>Розробка проектної документації по об’єкту «Будівництво адміністративної будівлі для облаштування приміщень ЦНАП у с.Синяк, Бучанської міської об’єднаної територіальної громади, Київської області по вул.Київська» (нове будівництво)»</t>
  </si>
  <si>
    <t xml:space="preserve">08 Управління соціальної політики Бучанської міської ради </t>
  </si>
  <si>
    <t>0817323</t>
  </si>
  <si>
    <t>Будівництво установ та закладів соціальної сфери</t>
  </si>
  <si>
    <t>1110160</t>
  </si>
  <si>
    <t>Капітальний ремонт дороги комунальної власності по вул.Гоголя (від вул.Києво - Мироцька до вул. Старояблунська) в м.Буча Київської області</t>
  </si>
  <si>
    <t>Капітальний ремонт огорожі кладовища комунальної власності по вул.Депутатська в м.Буча Київської області</t>
  </si>
  <si>
    <t>Капітальний ремонт тротуару комунальної власності між бульв.Б.Хмельницького та вул. Вишнева в м.Буча Київської області</t>
  </si>
  <si>
    <t>Капітальний ремонт дороги комунальної власності по пров.Санаторний ( від вул.Польова до пров.Героїв Майдану) в м.Буча Київської області</t>
  </si>
  <si>
    <t>Будівництво автомобільної дороги комунальної власності між автомобільною дорогою М-07 Київ-Ковель-Ягодин та вул.Польова в с.Мироцьке Київської області  (співфінансування)</t>
  </si>
  <si>
    <t>Капітальний ремонт мереж вуличного освітлення комунальної власності по вул.Ватутіна (від вул.Шевченко до вул.Михайловського) в м.Буча Київської області</t>
  </si>
  <si>
    <t>Капітальний ремонт дороги комунальної властності між вул. Лесі Українки та бульв. Б.Хмельницького в м.Буча Київської області. Додаткові роботи</t>
  </si>
  <si>
    <t xml:space="preserve">Технічний нагляд по об’єкту: « Капітальний ремонт дороги комунальної властності між вул. Лесі Українки та бульв. Б.Хмельницького в м.Буча Київської області. Додаткові роботи» </t>
  </si>
  <si>
    <t>Розробка проектно-кошторисної документації на проведення капітального ремонту "Капітальний ремонт приміщення спортивної зали в Будинку культури «Полісся» в с. Гаврилівка Київської області"</t>
  </si>
  <si>
    <t>Виготовлення проектно-кошторисної документації по об'єкту будівництву "Реконструкція Бучанського навчального-виховного комплексу "Спеціалізована загальноосвітня школа І-ІІІ ступенів - загальноосвітня школа І-ІІІ" №2 по вул.Шевченка,14 в м. Буча Київської області"</t>
  </si>
  <si>
    <t>Виготовлення проектно-кошторисної документації стадії "РП" розділу "Електропостачання" для об'єкту: "Електропостачання.Будівництво дошкільного дитячого закладу на 144 місця по вул.Лесі Українки в м.Буча Київської області"</t>
  </si>
  <si>
    <t>Виготовлення проектно-кошторисної документації стадії "РП" розділу "Електропостачання" для об'єкту: "Електропостачання.Будівництву дитячого садка на 75 місць в с.Синяк Вишгородського райну Київської області"</t>
  </si>
  <si>
    <t>Коригування кошторисної частини проектно-кошторисної документації по об'єкту "Реконструкція адміністративної будівлі з прибудовою вхідної групи по бульвару Б.Хмельницького,5/5А,м.Буча, Київської області"</t>
  </si>
  <si>
    <t>0116082</t>
  </si>
  <si>
    <t>Придбання житла для окремих категорій населення відповідно до законодавства</t>
  </si>
  <si>
    <t>Придбання у комунальну власність житла для надання в тимчасове користування внутрішньо переміщеним особам ( співфінансування 30%)</t>
  </si>
  <si>
    <t>Будівництво дошкільного дитячого закладу на 144 місця по вул.Лесі Українки в м.Буча Київської області.Коригування</t>
  </si>
  <si>
    <t xml:space="preserve">Будівництво дошкільного дитячого закладу на 144 місця по вул.Лесі Українки в м.Буча Київської області.Коригування </t>
  </si>
  <si>
    <t>Розробка проектної документації по об’єкту "Реконструкція адміністративної будівлі за адресою: Київської області, с.Блиставиця, вул. Ярослва мудрого, буд.1-А"</t>
  </si>
  <si>
    <t>Розроблення проектно-кошторисної документації по об"єкту "Капітальний ремонт озеленення із влаштуванням  автоматичного поливу парку  козацького побуту в межах вулиць Шевченка та Тургенєва в м.Буча Київської області"</t>
  </si>
  <si>
    <t>Розроблення проектно-кошторисної документації по об"єкту "Капітальний ремонт озеленення з облаштування майданчиків та влаштування системи автоматичного поливу біля озера у Бучанському міському парку в м.Буча Київської області"</t>
  </si>
  <si>
    <t>Капітальний ремонт  освітлення скейт-парку у Бучанському міському парку в м.Буча Київської області</t>
  </si>
  <si>
    <t>Реконструкція фонтану на Київській площи в м.Буча Київської області</t>
  </si>
  <si>
    <t xml:space="preserve">Виготовлення проектно – кошторисної документації по об’єкту «Реконструкція дороги по вул. Нове Шосе (від вул. Шевченка до А/Д Т10-01 Ворзель – Забуччя) в м.Буча Київської області» </t>
  </si>
  <si>
    <t xml:space="preserve">Виготовлення проектно – кошторисної документації по об’єкту «Реконструкція дороги з тротуаром по вул. Шевченка (від №2 до вул. Нове Шосе) в м.Буча Київської області» </t>
  </si>
  <si>
    <t>0800000</t>
  </si>
  <si>
    <t>0600000</t>
  </si>
  <si>
    <t>0100000</t>
  </si>
  <si>
    <t>1100000</t>
  </si>
  <si>
    <t>1000000</t>
  </si>
  <si>
    <t>Рівень виконання робіт на почтаок бюджетного періоду, %</t>
  </si>
  <si>
    <t>X</t>
  </si>
  <si>
    <t>Рівень готовності об'єкта на кінець бюджетного періоду, %</t>
  </si>
  <si>
    <t>коштів бюджету розвитку на здійснення заходів на будівництво, реконструкцію і реставрацію, капітальний ремонт об'єктів виробничої, комунікаційної та соціальної інфраструктури за об'єктами у 2021 році</t>
  </si>
  <si>
    <t>2021-2022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</si>
  <si>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</si>
  <si>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</si>
  <si>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</si>
  <si>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об’єкта будівництва/вид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</si>
  <si>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</si>
  <si>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</si>
  <si>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Обсяг видатків бюджету розвитку, які спрямовуються на будівництво об"єкта у бюджетному періоді, гривень</t>
  </si>
  <si>
    <t>0117361</t>
  </si>
  <si>
    <t>Співфінансування інвестиційних проектів, що реалізуються за рахунок коштів державного фонду регіонального розвитку</t>
  </si>
  <si>
    <t xml:space="preserve">Коригування проектно- кошторисної документації по об’єкту : «Реконструкція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Київська область м. Буча, вул. Склозаводська, 12-б» </t>
  </si>
  <si>
    <t>Реконструкція з добудовою загальноосвітньої школи №1 І-ІІІ ступенів по вул. Малиновського,74 в м.Буча Київської області. Коригування (співфінансування)</t>
  </si>
  <si>
    <t>Будівництво футбольного поля із штучним покриттям та біговою доріжкою на території ЗОШ №6, по вул.Соборна,27 в с.Блиставиця, Київської області</t>
  </si>
  <si>
    <t xml:space="preserve">Будівництво дошкільного закладу на 144 місця по вул. Лесі Українки в м.Буча Київської області. Коригування </t>
  </si>
  <si>
    <t>Коригування проектно-кошторисної документації по об"єкту "Реконструкція з добудовою загальноосвітньої школи №1 І-ІІІ ступенів по вул.Малиновського,74 в м.Буча Київської області. Коригування"</t>
  </si>
  <si>
    <t>Виготовлення проектно-кошторисної документації по "Будівництву дошкільного дитячого закладу на 75 місць в с.Бабинці Київської області"</t>
  </si>
  <si>
    <t>Виготовлення проектно-кошторисної документації по об'єкту ництву "Капітальний ремонт приміщень Бучанського навчального-виховного комплексу "Спеціалізована загальноосвітня школа І-ІІІ ступенів - загальноосвітня школаІ-ІІІ" №2 по вул.Шевченка,14 в м. Буча Київської області"</t>
  </si>
  <si>
    <t>Виготовлення проектно-кошторисної документації по об'єкту "Капітальний ремонт будівлі загальноосвітньої школи №2 по вул.Шевченка,14 в м. Буча Київської області (утеплення фасадів та заміна покриття даху)"</t>
  </si>
  <si>
    <t>Капітальний ремонт будівлі загальноосвітньої школи №2 по вул.Шевченка,14 в м. Буча Київської області (утеплення фасадів та заміна покриття даху).Коригування</t>
  </si>
  <si>
    <t>Виготовлення проектно-кошторисної документації по об'єкту Капітальний ремонт щодо покращення енергозбереження двоповерхової будівлі Блиставицького дошкільного навчального закладу (ясла-садок) №18 «Золота рибка» блиставицької сільської ради Бородянського району за адресо: вул.Соборна, 29, с. Блиставиця Бородянського району Київської області "</t>
  </si>
  <si>
    <t xml:space="preserve">Капітальний ремонт будівлі загальноосвітньої школи №2 по вул.Шевченка,14 в м. Буча Київської області (утеплення фасадів та заміна покриття даху).Коригування. </t>
  </si>
  <si>
    <t>Авторський нагляд по об"єкту "Реконструкція з добудовою загальноосвітньої школи №1 І-ІІІ ступенів по вул.Малиновського,74 в м.Буча Київської області. Коригування"</t>
  </si>
  <si>
    <t>Реконструкція з добудовою загальноосвітньої школи №1 І-ІІІ ступенів по вул. Малиновського,74 в м.Буча Київської області.Коригування</t>
  </si>
  <si>
    <t xml:space="preserve">Проведення технічного обстеження по об'єкту  «Реконструкція Бучанського навчального-виховного комплексу "Спеціалізована загальноосвітня школа І-ІІІ ступенів - загальноосвітня школа І-ІІІ" №2 по вул.Шевченка,14 в м. Буча Київської області»  </t>
  </si>
  <si>
    <t>6360</t>
  </si>
  <si>
    <t>1014030</t>
  </si>
  <si>
    <t>Забезпечення діяльності бібліотек</t>
  </si>
  <si>
    <t>0824</t>
  </si>
  <si>
    <t>2021-2023</t>
  </si>
  <si>
    <t>Капітальний ремонт приміщення амбулаторії загальної практики-сімейної медицини комунальної власності (утеплення фасадів та заміна вікон) по вул. Європейська № 4-Д в сел. Ворзель, Київської області</t>
  </si>
  <si>
    <t xml:space="preserve"> придбання легкових автомобілів</t>
  </si>
  <si>
    <t xml:space="preserve">Проходження державної експертизи проектно-кошторисної документації по об'єкту   «Капітальний ремонт щодо покращення енергозбереження будівлі Бучанської загальноосвітня школа І-ІІІ №3 по вул.Вокзальна,46А в м. Буча Київської області. Коригування»  </t>
  </si>
  <si>
    <t>підмітально-прибиральну установку Брод Скандія</t>
  </si>
  <si>
    <t>придбання стелажів та станка для прошивки документів,принтер</t>
  </si>
  <si>
    <t>багатофункціональні пристрої, придбання легкових автомобілів,комп.</t>
  </si>
  <si>
    <t>реверсний мотоблок в комплекті з насівним обладненням,косарки бензинові</t>
  </si>
  <si>
    <t>моноблк</t>
  </si>
  <si>
    <t>проектор</t>
  </si>
  <si>
    <t>автомобіль</t>
  </si>
  <si>
    <t>0617363</t>
  </si>
  <si>
    <t>Капітальний ремонт щодо покращення енергозбереження будівлі в початковій Ірпінській ЗОШ-І ступеня № 11 комунальної власності по вул. Березова, 5 в селищі Ворзель Київської обл. (в т.ч. виготовлення п.к.д.)</t>
  </si>
  <si>
    <t>0817363</t>
  </si>
  <si>
    <t>Реконструкція адміністративної будівлі з прибудовою вхідної групи по бул. Б. Хмельницького, 5/5а, м. Буча, Київської області</t>
  </si>
  <si>
    <t xml:space="preserve">Капітальний ремонт туалетних приміщень в Комунальному закладі « Синяківський хіміко-технологічний ліцей- заклад загальної середньої освіти I-II ступенів» №15 в с. Синяк, Київської області </t>
  </si>
  <si>
    <t>0611061</t>
  </si>
  <si>
    <t>0921</t>
  </si>
  <si>
    <t>Надання загальної середньої освіти закладами загальної середньої освіти</t>
  </si>
  <si>
    <t xml:space="preserve">Капітальний ремонт туалетних приміщень в Комунальному закладі « Луб'янський заклад загальної середньої освіти I-II ступенів» №7 в с. Луб'янка, Київської області </t>
  </si>
  <si>
    <t xml:space="preserve">Капітальний ремонт туалетних приміщень в Комунальному закладі « Бабинецький заклад загальної середньої освіти I-III ступенів» № 13 в смт. Бабинці Київської області </t>
  </si>
  <si>
    <t xml:space="preserve">Капітальний ремонт туалетних приміщень в Комунальному закладі « Ворзельський заклад загальної середньої освіти I-III ступенів №10» Бучанської міської ради Київської області </t>
  </si>
  <si>
    <t xml:space="preserve">Капітальний ремонт туалетних приміщень в Комунальному закладі « Блиставицький заклад загальної середньої освіти I-III ступенів №6» Бучанської міської ради </t>
  </si>
  <si>
    <t xml:space="preserve">Капітальний ремонт туалетних приміщень в Комунальному закладі « Гаврилівський заклад загальної середньої освіти I-III ступенів №8» Бучанської міської ради </t>
  </si>
  <si>
    <t>Реконструкція фонтану, що розташований в межах дитячої зони в Бучанському міському парку в м. Буча Київської області</t>
  </si>
  <si>
    <t>цифровий перетворювач для мамографа, моноблоки</t>
  </si>
  <si>
    <t xml:space="preserve">Капітальний ремонт щодо покращення енергозбереження двоповерхової будівлі Комунального закладу "Блиставицький заклад дошкільної освіти комбінованого типу №8 "Золота рибка" Бучанської міської ради Київської області за адресою: вул. Соборна, 29, с. Блиставиця, Бучанського району, Київської області" </t>
  </si>
  <si>
    <t xml:space="preserve">до рішення Бучанської міської ради № 1302 -13-VIIІ   від  24.06.2021р. "Про внесення змін до рішення 4 сесії Бучанської міської ради VIIІ  скликання від 24.12.2020р. №124-5- VIIІ" Про місцевий бюджет Бучанської міської територіальної громади на 2021 рік"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</si>
</sst>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%"/>
  </numFmts>
  <fonts count="24" x14ac:knownFonts="1">
    <font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indexed="63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i/>
      <u/>
      <sz val="14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23" fillId="0" borderId="0" applyFont="0" applyFill="0" applyBorder="0" applyAlignment="0" applyProtection="0"/>
  </cellStyleXfs>
  <cellXfs count="219">
    <xf numFmtId="0" fontId="0" fillId="0" borderId="0" xfId="0"/>
    <xf numFmtId="0" fontId="1" fillId="0" borderId="0" xfId="0" applyFont="1"/>
    <xf numFmtId="0" fontId="3" fillId="0" borderId="0" xfId="0" applyFont="1"/>
    <xf numFmtId="0" fontId="7" fillId="0" borderId="1" xfId="0" applyFont="1" applyBorder="1" applyAlignment="1">
      <alignment horizontal="center" vertical="center" wrapText="1" shrinkToFit="1"/>
    </xf>
    <xf numFmtId="0" fontId="1" fillId="0" borderId="0" xfId="0" applyFont="1" applyAlignment="1">
      <alignment horizontal="right"/>
    </xf>
    <xf numFmtId="0" fontId="1" fillId="3" borderId="0" xfId="0" applyFont="1" applyFill="1"/>
    <xf numFmtId="0" fontId="5" fillId="0" borderId="0" xfId="0" applyFont="1" applyFill="1"/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0" fontId="9" fillId="3" borderId="1" xfId="0" applyFont="1" applyFill="1" applyBorder="1" applyAlignment="1">
      <alignment horizontal="center" vertical="center" wrapText="1" shrinkToFit="1"/>
    </xf>
    <xf numFmtId="0" fontId="6" fillId="3" borderId="1" xfId="0" applyFont="1" applyFill="1" applyBorder="1" applyAlignment="1">
      <alignment horizontal="center" vertical="center" wrapText="1" shrinkToFit="1"/>
    </xf>
    <xf numFmtId="0" fontId="9" fillId="4" borderId="2" xfId="0" applyFont="1" applyFill="1" applyBorder="1" applyAlignment="1">
      <alignment vertical="center" wrapText="1" shrinkToFit="1"/>
    </xf>
    <xf numFmtId="0" fontId="1" fillId="5" borderId="0" xfId="0" applyFont="1" applyFill="1"/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0" xfId="0" applyFont="1" applyFill="1"/>
    <xf numFmtId="0" fontId="5" fillId="0" borderId="1" xfId="0" applyFont="1" applyFill="1" applyBorder="1" applyAlignment="1">
      <alignment vertical="center" wrapText="1" shrinkToFit="1"/>
    </xf>
    <xf numFmtId="0" fontId="1" fillId="4" borderId="0" xfId="0" applyFont="1" applyFill="1"/>
    <xf numFmtId="4" fontId="9" fillId="4" borderId="1" xfId="0" applyNumberFormat="1" applyFont="1" applyFill="1" applyBorder="1" applyAlignment="1">
      <alignment horizontal="right" vertical="center" wrapText="1" shrinkToFit="1"/>
    </xf>
    <xf numFmtId="4" fontId="2" fillId="0" borderId="0" xfId="0" applyNumberFormat="1" applyFont="1" applyFill="1"/>
    <xf numFmtId="0" fontId="1" fillId="0" borderId="0" xfId="0" applyFont="1" applyFill="1" applyAlignment="1">
      <alignment horizontal="right"/>
    </xf>
    <xf numFmtId="4" fontId="1" fillId="0" borderId="0" xfId="0" applyNumberFormat="1" applyFont="1" applyFill="1"/>
    <xf numFmtId="0" fontId="11" fillId="0" borderId="1" xfId="0" applyFont="1" applyBorder="1" applyAlignment="1">
      <alignment wrapText="1"/>
    </xf>
    <xf numFmtId="0" fontId="1" fillId="0" borderId="0" xfId="0" applyFont="1" applyBorder="1"/>
    <xf numFmtId="4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4" fontId="1" fillId="0" borderId="0" xfId="0" applyNumberFormat="1" applyFont="1" applyBorder="1"/>
    <xf numFmtId="0" fontId="12" fillId="0" borderId="0" xfId="0" applyFont="1" applyFill="1" applyBorder="1"/>
    <xf numFmtId="0" fontId="1" fillId="0" borderId="0" xfId="0" applyFont="1" applyFill="1" applyBorder="1"/>
    <xf numFmtId="4" fontId="1" fillId="0" borderId="0" xfId="0" applyNumberFormat="1" applyFont="1" applyFill="1" applyBorder="1"/>
    <xf numFmtId="4" fontId="1" fillId="0" borderId="0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wrapText="1"/>
    </xf>
    <xf numFmtId="2" fontId="5" fillId="0" borderId="1" xfId="0" applyNumberFormat="1" applyFont="1" applyFill="1" applyBorder="1" applyAlignment="1">
      <alignment horizontal="left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4" fontId="11" fillId="0" borderId="1" xfId="0" applyNumberFormat="1" applyFont="1" applyFill="1" applyBorder="1" applyAlignment="1">
      <alignment horizontal="center" vertical="center" wrapText="1" shrinkToFit="1"/>
    </xf>
    <xf numFmtId="1" fontId="11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 shrinkToFit="1"/>
    </xf>
    <xf numFmtId="49" fontId="11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left" vertical="center" wrapText="1" shrinkToFit="1"/>
    </xf>
    <xf numFmtId="0" fontId="5" fillId="0" borderId="1" xfId="0" applyFont="1" applyFill="1" applyBorder="1" applyAlignment="1">
      <alignment wrapText="1" shrinkToFit="1"/>
    </xf>
    <xf numFmtId="0" fontId="11" fillId="0" borderId="3" xfId="0" applyFont="1" applyFill="1" applyBorder="1" applyAlignment="1">
      <alignment horizontal="center" vertical="center" wrapText="1" shrinkToFit="1"/>
    </xf>
    <xf numFmtId="0" fontId="11" fillId="3" borderId="1" xfId="0" applyFont="1" applyFill="1" applyBorder="1"/>
    <xf numFmtId="0" fontId="15" fillId="6" borderId="1" xfId="0" applyNumberFormat="1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>
      <alignment wrapText="1" shrinkToFit="1"/>
    </xf>
    <xf numFmtId="0" fontId="5" fillId="0" borderId="3" xfId="0" applyFont="1" applyFill="1" applyBorder="1" applyAlignment="1">
      <alignment horizontal="center" vertical="center" wrapText="1" shrinkToFit="1"/>
    </xf>
    <xf numFmtId="49" fontId="5" fillId="3" borderId="1" xfId="0" applyNumberFormat="1" applyFont="1" applyFill="1" applyBorder="1" applyAlignment="1">
      <alignment horizontal="center" vertical="center" wrapText="1" shrinkToFit="1"/>
    </xf>
    <xf numFmtId="0" fontId="15" fillId="2" borderId="1" xfId="0" applyNumberFormat="1" applyFont="1" applyFill="1" applyBorder="1" applyAlignment="1" applyProtection="1">
      <alignment horizontal="center" vertical="center" wrapText="1"/>
    </xf>
    <xf numFmtId="0" fontId="11" fillId="3" borderId="1" xfId="0" applyFont="1" applyFill="1" applyBorder="1" applyAlignment="1">
      <alignment horizontal="left" vertical="center" wrapText="1" shrinkToFit="1"/>
    </xf>
    <xf numFmtId="1" fontId="5" fillId="3" borderId="1" xfId="0" applyNumberFormat="1" applyFont="1" applyFill="1" applyBorder="1" applyAlignment="1">
      <alignment vertical="center" wrapText="1" shrinkToFit="1"/>
    </xf>
    <xf numFmtId="1" fontId="5" fillId="3" borderId="3" xfId="0" applyNumberFormat="1" applyFont="1" applyFill="1" applyBorder="1" applyAlignment="1">
      <alignment vertical="center" wrapText="1" shrinkToFit="1"/>
    </xf>
    <xf numFmtId="1" fontId="15" fillId="3" borderId="1" xfId="0" applyNumberFormat="1" applyFont="1" applyFill="1" applyBorder="1" applyAlignment="1">
      <alignment horizontal="center" vertical="center" wrapText="1" shrinkToFi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0" fontId="5" fillId="0" borderId="3" xfId="0" quotePrefix="1" applyFont="1" applyFill="1" applyBorder="1" applyAlignment="1">
      <alignment horizontal="center" vertical="center" wrapText="1" shrinkToFit="1"/>
    </xf>
    <xf numFmtId="0" fontId="11" fillId="3" borderId="3" xfId="0" applyFont="1" applyFill="1" applyBorder="1"/>
    <xf numFmtId="2" fontId="16" fillId="2" borderId="1" xfId="0" applyNumberFormat="1" applyFont="1" applyFill="1" applyBorder="1" applyAlignment="1">
      <alignment horizontal="center" vertical="center" wrapText="1" shrinkToFit="1"/>
    </xf>
    <xf numFmtId="0" fontId="15" fillId="0" borderId="1" xfId="0" applyFont="1" applyBorder="1" applyAlignment="1">
      <alignment wrapText="1"/>
    </xf>
    <xf numFmtId="2" fontId="5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wrapText="1"/>
    </xf>
    <xf numFmtId="0" fontId="14" fillId="0" borderId="1" xfId="0" applyFont="1" applyFill="1" applyBorder="1" applyAlignment="1">
      <alignment horizontal="center" wrapText="1"/>
    </xf>
    <xf numFmtId="0" fontId="19" fillId="0" borderId="0" xfId="0" applyFont="1" applyFill="1" applyAlignment="1">
      <alignment horizontal="center"/>
    </xf>
    <xf numFmtId="0" fontId="5" fillId="3" borderId="1" xfId="0" quotePrefix="1" applyFont="1" applyFill="1" applyBorder="1" applyAlignment="1">
      <alignment horizontal="center" vertical="center" wrapText="1" shrinkToFit="1"/>
    </xf>
    <xf numFmtId="0" fontId="15" fillId="6" borderId="1" xfId="0" applyFont="1" applyFill="1" applyBorder="1" applyAlignment="1">
      <alignment horizontal="left" vertical="center" wrapText="1" shrinkToFit="1"/>
    </xf>
    <xf numFmtId="0" fontId="11" fillId="3" borderId="1" xfId="0" applyFont="1" applyFill="1" applyBorder="1" applyAlignment="1">
      <alignment wrapText="1"/>
    </xf>
    <xf numFmtId="0" fontId="11" fillId="0" borderId="0" xfId="0" applyFont="1" applyFill="1"/>
    <xf numFmtId="2" fontId="5" fillId="0" borderId="7" xfId="0" applyNumberFormat="1" applyFont="1" applyFill="1" applyBorder="1" applyAlignment="1">
      <alignment horizontal="center" vertical="center" wrapText="1" shrinkToFit="1"/>
    </xf>
    <xf numFmtId="49" fontId="11" fillId="0" borderId="1" xfId="0" quotePrefix="1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/>
    <xf numFmtId="0" fontId="10" fillId="0" borderId="0" xfId="0" applyFont="1" applyFill="1"/>
    <xf numFmtId="0" fontId="11" fillId="0" borderId="1" xfId="0" applyFont="1" applyFill="1" applyBorder="1"/>
    <xf numFmtId="0" fontId="13" fillId="0" borderId="1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/>
    </xf>
    <xf numFmtId="0" fontId="18" fillId="7" borderId="1" xfId="0" applyFont="1" applyFill="1" applyBorder="1" applyAlignment="1">
      <alignment horizontal="center" vertical="center"/>
    </xf>
    <xf numFmtId="0" fontId="11" fillId="0" borderId="3" xfId="0" quotePrefix="1" applyFont="1" applyFill="1" applyBorder="1" applyAlignment="1">
      <alignment horizontal="center" vertical="center" wrapText="1" shrinkToFit="1"/>
    </xf>
    <xf numFmtId="0" fontId="11" fillId="0" borderId="1" xfId="0" quotePrefix="1" applyFont="1" applyFill="1" applyBorder="1" applyAlignment="1">
      <alignment horizontal="center" vertical="center" wrapText="1" shrinkToFi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 shrinkToFit="1"/>
    </xf>
    <xf numFmtId="0" fontId="5" fillId="0" borderId="7" xfId="0" quotePrefix="1" applyFont="1" applyFill="1" applyBorder="1" applyAlignment="1">
      <alignment horizontal="center" vertical="center" wrapText="1" shrinkToFit="1"/>
    </xf>
    <xf numFmtId="0" fontId="20" fillId="8" borderId="1" xfId="0" applyFont="1" applyFill="1" applyBorder="1" applyAlignment="1">
      <alignment horizontal="center" vertical="center"/>
    </xf>
    <xf numFmtId="0" fontId="1" fillId="4" borderId="1" xfId="0" applyFont="1" applyFill="1" applyBorder="1"/>
    <xf numFmtId="0" fontId="1" fillId="3" borderId="1" xfId="0" applyFont="1" applyFill="1" applyBorder="1"/>
    <xf numFmtId="0" fontId="1" fillId="0" borderId="1" xfId="0" applyFont="1" applyBorder="1"/>
    <xf numFmtId="49" fontId="5" fillId="0" borderId="7" xfId="0" applyNumberFormat="1" applyFont="1" applyFill="1" applyBorder="1" applyAlignment="1">
      <alignment horizontal="center" vertical="center" wrapText="1" shrinkToFit="1"/>
    </xf>
    <xf numFmtId="0" fontId="5" fillId="0" borderId="7" xfId="0" applyFont="1" applyFill="1" applyBorder="1" applyAlignment="1">
      <alignment horizontal="center" vertical="center" wrapText="1" shrinkToFit="1"/>
    </xf>
    <xf numFmtId="0" fontId="13" fillId="9" borderId="1" xfId="0" applyFont="1" applyFill="1" applyBorder="1" applyAlignment="1">
      <alignment horizontal="center" vertical="center"/>
    </xf>
    <xf numFmtId="0" fontId="1" fillId="9" borderId="0" xfId="0" applyFont="1" applyFill="1"/>
    <xf numFmtId="0" fontId="5" fillId="9" borderId="0" xfId="0" applyFont="1" applyFill="1"/>
    <xf numFmtId="0" fontId="1" fillId="0" borderId="5" xfId="0" applyFont="1" applyBorder="1"/>
    <xf numFmtId="0" fontId="13" fillId="0" borderId="5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0" fontId="13" fillId="0" borderId="0" xfId="0" applyFont="1" applyAlignment="1">
      <alignment horizontal="center"/>
    </xf>
    <xf numFmtId="0" fontId="13" fillId="0" borderId="0" xfId="0" applyFont="1" applyBorder="1" applyAlignment="1">
      <alignment horizontal="center"/>
    </xf>
    <xf numFmtId="0" fontId="9" fillId="4" borderId="4" xfId="0" applyFont="1" applyFill="1" applyBorder="1" applyAlignment="1">
      <alignment vertical="center" wrapText="1" shrinkToFit="1"/>
    </xf>
    <xf numFmtId="0" fontId="11" fillId="3" borderId="1" xfId="0" applyFont="1" applyFill="1" applyBorder="1" applyAlignment="1">
      <alignment horizontal="center" vertical="center"/>
    </xf>
    <xf numFmtId="0" fontId="11" fillId="3" borderId="1" xfId="0" quotePrefix="1" applyFont="1" applyFill="1" applyBorder="1" applyAlignment="1">
      <alignment horizontal="center" vertical="center"/>
    </xf>
    <xf numFmtId="4" fontId="15" fillId="4" borderId="1" xfId="0" applyNumberFormat="1" applyFont="1" applyFill="1" applyBorder="1" applyAlignment="1">
      <alignment horizontal="center" vertical="center" wrapText="1" shrinkToFit="1"/>
    </xf>
    <xf numFmtId="4" fontId="15" fillId="3" borderId="1" xfId="0" applyNumberFormat="1" applyFont="1" applyFill="1" applyBorder="1" applyAlignment="1">
      <alignment horizontal="center" vertical="center" wrapText="1" shrinkToFit="1"/>
    </xf>
    <xf numFmtId="4" fontId="7" fillId="3" borderId="1" xfId="0" applyNumberFormat="1" applyFont="1" applyFill="1" applyBorder="1" applyAlignment="1">
      <alignment horizontal="center" vertical="center" wrapText="1" shrinkToFit="1"/>
    </xf>
    <xf numFmtId="0" fontId="22" fillId="3" borderId="1" xfId="0" applyFont="1" applyFill="1" applyBorder="1" applyAlignment="1">
      <alignment horizontal="center" vertical="center" wrapText="1" shrinkToFit="1"/>
    </xf>
    <xf numFmtId="0" fontId="11" fillId="3" borderId="1" xfId="0" quotePrefix="1" applyFont="1" applyFill="1" applyBorder="1" applyAlignment="1">
      <alignment horizontal="center" vertical="center" wrapText="1" shrinkToFit="1"/>
    </xf>
    <xf numFmtId="4" fontId="5" fillId="0" borderId="1" xfId="0" applyNumberFormat="1" applyFont="1" applyFill="1" applyBorder="1" applyAlignment="1">
      <alignment horizontal="center" vertical="center" wrapText="1" shrinkToFit="1"/>
    </xf>
    <xf numFmtId="4" fontId="7" fillId="0" borderId="1" xfId="0" applyNumberFormat="1" applyFont="1" applyBorder="1" applyAlignment="1">
      <alignment horizontal="center" vertical="center" wrapText="1" shrinkToFit="1"/>
    </xf>
    <xf numFmtId="4" fontId="9" fillId="3" borderId="1" xfId="0" applyNumberFormat="1" applyFont="1" applyFill="1" applyBorder="1" applyAlignment="1">
      <alignment horizontal="center" vertical="center" wrapText="1" shrinkToFit="1"/>
    </xf>
    <xf numFmtId="1" fontId="7" fillId="3" borderId="1" xfId="0" applyNumberFormat="1" applyFont="1" applyFill="1" applyBorder="1" applyAlignment="1">
      <alignment horizontal="center" vertical="center" wrapText="1" shrinkToFit="1"/>
    </xf>
    <xf numFmtId="1" fontId="15" fillId="4" borderId="1" xfId="0" applyNumberFormat="1" applyFont="1" applyFill="1" applyBorder="1" applyAlignment="1">
      <alignment horizontal="center" vertical="center" wrapText="1" shrinkToFit="1"/>
    </xf>
    <xf numFmtId="165" fontId="5" fillId="0" borderId="1" xfId="0" applyNumberFormat="1" applyFont="1" applyFill="1" applyBorder="1" applyAlignment="1">
      <alignment horizontal="center" vertical="center" wrapText="1" shrinkToFit="1"/>
    </xf>
    <xf numFmtId="165" fontId="11" fillId="0" borderId="1" xfId="0" applyNumberFormat="1" applyFont="1" applyFill="1" applyBorder="1" applyAlignment="1">
      <alignment horizontal="center" vertical="center" wrapText="1" shrinkToFit="1"/>
    </xf>
    <xf numFmtId="9" fontId="11" fillId="0" borderId="1" xfId="1" applyFont="1" applyFill="1" applyBorder="1" applyAlignment="1">
      <alignment horizontal="center" vertical="center" wrapText="1" shrinkToFit="1"/>
    </xf>
    <xf numFmtId="0" fontId="17" fillId="0" borderId="0" xfId="0" applyFont="1" applyFill="1" applyAlignment="1">
      <alignment wrapTex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4" fontId="9" fillId="4" borderId="1" xfId="0" applyNumberFormat="1" applyFont="1" applyFill="1" applyBorder="1" applyAlignment="1">
      <alignment horizontal="center" vertical="center" wrapText="1" shrinkToFit="1"/>
    </xf>
    <xf numFmtId="49" fontId="5" fillId="0" borderId="7" xfId="0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0" fontId="5" fillId="0" borderId="7" xfId="0" quotePrefix="1" applyFont="1" applyFill="1" applyBorder="1" applyAlignment="1">
      <alignment horizontal="center" vertical="center" wrapText="1" shrinkToFit="1"/>
    </xf>
    <xf numFmtId="0" fontId="5" fillId="0" borderId="7" xfId="0" applyFont="1" applyFill="1" applyBorder="1" applyAlignment="1">
      <alignment horizontal="center" vertical="center" wrapText="1" shrinkToFit="1"/>
    </xf>
    <xf numFmtId="0" fontId="5" fillId="0" borderId="7" xfId="0" applyFont="1" applyFill="1" applyBorder="1" applyAlignment="1">
      <alignment horizontal="center" vertical="center" wrapText="1"/>
    </xf>
    <xf numFmtId="2" fontId="5" fillId="0" borderId="7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left" vertical="center" wrapText="1" shrinkToFit="1"/>
    </xf>
    <xf numFmtId="0" fontId="5" fillId="0" borderId="1" xfId="0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0" fontId="13" fillId="0" borderId="3" xfId="0" applyFont="1" applyBorder="1" applyAlignment="1">
      <alignment horizontal="center" vertical="center"/>
    </xf>
    <xf numFmtId="0" fontId="13" fillId="3" borderId="3" xfId="0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49" fontId="11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 shrinkToFit="1"/>
    </xf>
    <xf numFmtId="164" fontId="1" fillId="0" borderId="3" xfId="0" applyNumberFormat="1" applyFont="1" applyFill="1" applyBorder="1" applyAlignment="1">
      <alignment horizontal="center"/>
    </xf>
    <xf numFmtId="0" fontId="5" fillId="0" borderId="5" xfId="0" applyFont="1" applyFill="1" applyBorder="1" applyAlignment="1">
      <alignment horizontal="left" vertical="center" wrapText="1" shrinkToFit="1"/>
    </xf>
    <xf numFmtId="0" fontId="5" fillId="0" borderId="7" xfId="0" applyFont="1" applyFill="1" applyBorder="1" applyAlignment="1">
      <alignment horizontal="left" vertical="center" wrapText="1" shrinkToFit="1"/>
    </xf>
    <xf numFmtId="49" fontId="5" fillId="0" borderId="5" xfId="0" applyNumberFormat="1" applyFont="1" applyFill="1" applyBorder="1" applyAlignment="1">
      <alignment horizontal="center" vertical="center" wrapText="1" shrinkToFit="1"/>
    </xf>
    <xf numFmtId="49" fontId="5" fillId="0" borderId="7" xfId="0" applyNumberFormat="1" applyFont="1" applyFill="1" applyBorder="1" applyAlignment="1">
      <alignment horizontal="center" vertical="center" wrapText="1" shrinkToFit="1"/>
    </xf>
    <xf numFmtId="0" fontId="5" fillId="0" borderId="5" xfId="0" quotePrefix="1" applyFont="1" applyFill="1" applyBorder="1" applyAlignment="1">
      <alignment horizontal="center" vertical="center" wrapText="1"/>
    </xf>
    <xf numFmtId="0" fontId="5" fillId="0" borderId="7" xfId="0" quotePrefix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2" fontId="5" fillId="0" borderId="5" xfId="0" applyNumberFormat="1" applyFont="1" applyFill="1" applyBorder="1" applyAlignment="1">
      <alignment horizontal="center" vertical="center" wrapText="1" shrinkToFit="1"/>
    </xf>
    <xf numFmtId="2" fontId="5" fillId="0" borderId="6" xfId="0" applyNumberFormat="1" applyFont="1" applyFill="1" applyBorder="1" applyAlignment="1">
      <alignment horizontal="center" vertical="center" wrapText="1" shrinkToFit="1"/>
    </xf>
    <xf numFmtId="2" fontId="5" fillId="0" borderId="7" xfId="0" applyNumberFormat="1" applyFont="1" applyFill="1" applyBorder="1" applyAlignment="1">
      <alignment horizontal="center" vertical="center" wrapText="1" shrinkToFit="1"/>
    </xf>
    <xf numFmtId="49" fontId="5" fillId="0" borderId="6" xfId="0" applyNumberFormat="1" applyFont="1" applyFill="1" applyBorder="1" applyAlignment="1">
      <alignment horizontal="center" vertical="center" wrapText="1" shrinkToFit="1"/>
    </xf>
    <xf numFmtId="0" fontId="11" fillId="0" borderId="5" xfId="0" applyFont="1" applyFill="1" applyBorder="1" applyAlignment="1">
      <alignment horizontal="center" vertical="center" wrapText="1" shrinkToFit="1"/>
    </xf>
    <xf numFmtId="0" fontId="11" fillId="0" borderId="6" xfId="0" applyFont="1" applyFill="1" applyBorder="1" applyAlignment="1">
      <alignment horizontal="center" vertical="center" wrapText="1" shrinkToFit="1"/>
    </xf>
    <xf numFmtId="0" fontId="11" fillId="0" borderId="7" xfId="0" applyFont="1" applyFill="1" applyBorder="1" applyAlignment="1">
      <alignment horizontal="center" vertical="center" wrapText="1" shrinkToFit="1"/>
    </xf>
    <xf numFmtId="49" fontId="11" fillId="0" borderId="5" xfId="0" applyNumberFormat="1" applyFont="1" applyFill="1" applyBorder="1" applyAlignment="1">
      <alignment horizontal="center" vertical="center" wrapText="1" shrinkToFit="1"/>
    </xf>
    <xf numFmtId="49" fontId="11" fillId="0" borderId="6" xfId="0" applyNumberFormat="1" applyFont="1" applyFill="1" applyBorder="1" applyAlignment="1">
      <alignment horizontal="center" vertical="center" wrapText="1" shrinkToFit="1"/>
    </xf>
    <xf numFmtId="49" fontId="11" fillId="0" borderId="7" xfId="0" applyNumberFormat="1" applyFont="1" applyFill="1" applyBorder="1" applyAlignment="1">
      <alignment horizontal="center" vertical="center" wrapText="1" shrinkToFit="1"/>
    </xf>
    <xf numFmtId="49" fontId="21" fillId="0" borderId="3" xfId="0" applyNumberFormat="1" applyFont="1" applyFill="1" applyBorder="1" applyAlignment="1">
      <alignment horizontal="center" vertical="center" wrapText="1" shrinkToFit="1"/>
    </xf>
    <xf numFmtId="49" fontId="5" fillId="0" borderId="4" xfId="0" applyNumberFormat="1" applyFont="1" applyFill="1" applyBorder="1" applyAlignment="1">
      <alignment horizontal="center" vertical="center" wrapText="1" shrinkToFit="1"/>
    </xf>
    <xf numFmtId="49" fontId="5" fillId="0" borderId="2" xfId="0" applyNumberFormat="1" applyFont="1" applyFill="1" applyBorder="1" applyAlignment="1">
      <alignment horizontal="center" vertical="center" wrapText="1" shrinkToFit="1"/>
    </xf>
    <xf numFmtId="1" fontId="5" fillId="0" borderId="5" xfId="0" applyNumberFormat="1" applyFont="1" applyBorder="1" applyAlignment="1">
      <alignment horizontal="center" vertical="center" wrapText="1" shrinkToFit="1"/>
    </xf>
    <xf numFmtId="1" fontId="5" fillId="0" borderId="6" xfId="0" applyNumberFormat="1" applyFont="1" applyBorder="1" applyAlignment="1">
      <alignment horizontal="center" vertical="center" wrapText="1" shrinkToFit="1"/>
    </xf>
    <xf numFmtId="1" fontId="5" fillId="0" borderId="7" xfId="0" applyNumberFormat="1" applyFont="1" applyBorder="1" applyAlignment="1">
      <alignment horizontal="center" vertical="center" wrapText="1" shrinkToFit="1"/>
    </xf>
    <xf numFmtId="0" fontId="5" fillId="0" borderId="5" xfId="0" applyFont="1" applyFill="1" applyBorder="1" applyAlignment="1">
      <alignment horizontal="center" vertical="center" wrapText="1" shrinkToFit="1"/>
    </xf>
    <xf numFmtId="0" fontId="5" fillId="0" borderId="6" xfId="0" applyFont="1" applyFill="1" applyBorder="1" applyAlignment="1">
      <alignment horizontal="center" vertical="center" wrapText="1" shrinkToFit="1"/>
    </xf>
    <xf numFmtId="1" fontId="5" fillId="0" borderId="5" xfId="0" applyNumberFormat="1" applyFont="1" applyFill="1" applyBorder="1" applyAlignment="1">
      <alignment horizontal="center" vertical="center" wrapText="1" shrinkToFit="1"/>
    </xf>
    <xf numFmtId="1" fontId="5" fillId="0" borderId="7" xfId="0" applyNumberFormat="1" applyFont="1" applyFill="1" applyBorder="1" applyAlignment="1">
      <alignment horizontal="center" vertical="center" wrapText="1" shrinkToFit="1"/>
    </xf>
    <xf numFmtId="4" fontId="11" fillId="0" borderId="5" xfId="0" applyNumberFormat="1" applyFont="1" applyFill="1" applyBorder="1" applyAlignment="1">
      <alignment horizontal="center" vertical="center" wrapText="1" shrinkToFit="1"/>
    </xf>
    <xf numFmtId="4" fontId="11" fillId="0" borderId="7" xfId="0" applyNumberFormat="1" applyFont="1" applyFill="1" applyBorder="1" applyAlignment="1">
      <alignment horizontal="center" vertical="center" wrapText="1" shrinkToFit="1"/>
    </xf>
    <xf numFmtId="9" fontId="11" fillId="0" borderId="5" xfId="1" applyFont="1" applyFill="1" applyBorder="1" applyAlignment="1">
      <alignment horizontal="center" vertical="center" wrapText="1" shrinkToFit="1"/>
    </xf>
    <xf numFmtId="9" fontId="11" fillId="0" borderId="7" xfId="1" applyFont="1" applyFill="1" applyBorder="1" applyAlignment="1">
      <alignment horizontal="center" vertical="center" wrapText="1" shrinkToFit="1"/>
    </xf>
    <xf numFmtId="0" fontId="5" fillId="0" borderId="7" xfId="0" applyFont="1" applyFill="1" applyBorder="1" applyAlignment="1">
      <alignment horizontal="center" vertical="center" wrapText="1" shrinkToFit="1"/>
    </xf>
    <xf numFmtId="0" fontId="5" fillId="0" borderId="5" xfId="0" quotePrefix="1" applyFont="1" applyFill="1" applyBorder="1" applyAlignment="1">
      <alignment horizontal="center" vertical="center" wrapText="1" shrinkToFit="1"/>
    </xf>
    <xf numFmtId="0" fontId="5" fillId="0" borderId="6" xfId="0" quotePrefix="1" applyFont="1" applyFill="1" applyBorder="1" applyAlignment="1">
      <alignment horizontal="center" vertical="center" wrapText="1" shrinkToFit="1"/>
    </xf>
    <xf numFmtId="0" fontId="5" fillId="0" borderId="7" xfId="0" quotePrefix="1" applyFont="1" applyFill="1" applyBorder="1" applyAlignment="1">
      <alignment horizontal="center" vertical="center" wrapText="1" shrinkToFit="1"/>
    </xf>
    <xf numFmtId="49" fontId="5" fillId="0" borderId="5" xfId="0" quotePrefix="1" applyNumberFormat="1" applyFont="1" applyFill="1" applyBorder="1" applyAlignment="1">
      <alignment horizontal="center" vertical="center" wrapText="1" shrinkToFit="1"/>
    </xf>
    <xf numFmtId="49" fontId="5" fillId="0" borderId="6" xfId="0" quotePrefix="1" applyNumberFormat="1" applyFont="1" applyFill="1" applyBorder="1" applyAlignment="1">
      <alignment horizontal="center" vertical="center" wrapText="1" shrinkToFit="1"/>
    </xf>
    <xf numFmtId="49" fontId="5" fillId="0" borderId="7" xfId="0" quotePrefix="1" applyNumberFormat="1" applyFont="1" applyFill="1" applyBorder="1" applyAlignment="1">
      <alignment horizontal="center" vertical="center" wrapText="1" shrinkToFit="1"/>
    </xf>
    <xf numFmtId="0" fontId="11" fillId="0" borderId="5" xfId="0" applyFont="1" applyFill="1" applyBorder="1" applyAlignment="1">
      <alignment horizontal="center" wrapText="1"/>
    </xf>
    <xf numFmtId="0" fontId="11" fillId="0" borderId="7" xfId="0" applyFont="1" applyFill="1" applyBorder="1" applyAlignment="1">
      <alignment horizontal="center" wrapText="1"/>
    </xf>
    <xf numFmtId="49" fontId="11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11" fillId="0" borderId="5" xfId="0" applyFont="1" applyFill="1" applyBorder="1" applyAlignment="1">
      <alignment horizontal="center" vertical="center" wrapText="1"/>
    </xf>
    <xf numFmtId="0" fontId="11" fillId="0" borderId="6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/>
    </xf>
    <xf numFmtId="0" fontId="14" fillId="0" borderId="7" xfId="0" applyFont="1" applyFill="1" applyBorder="1" applyAlignment="1">
      <alignment horizontal="center" vertical="center"/>
    </xf>
    <xf numFmtId="49" fontId="5" fillId="3" borderId="3" xfId="0" applyNumberFormat="1" applyFont="1" applyFill="1" applyBorder="1" applyAlignment="1">
      <alignment horizontal="center" vertical="center" wrapText="1" shrinkToFit="1"/>
    </xf>
    <xf numFmtId="49" fontId="5" fillId="3" borderId="4" xfId="0" applyNumberFormat="1" applyFont="1" applyFill="1" applyBorder="1" applyAlignment="1">
      <alignment horizontal="center" vertical="center" wrapText="1" shrinkToFit="1"/>
    </xf>
    <xf numFmtId="49" fontId="5" fillId="3" borderId="2" xfId="0" applyNumberFormat="1" applyFont="1" applyFill="1" applyBorder="1" applyAlignment="1">
      <alignment horizontal="center" vertical="center" wrapText="1" shrinkToFit="1"/>
    </xf>
    <xf numFmtId="1" fontId="15" fillId="4" borderId="3" xfId="0" applyNumberFormat="1" applyFont="1" applyFill="1" applyBorder="1" applyAlignment="1">
      <alignment horizontal="center" vertical="center" wrapText="1" shrinkToFit="1"/>
    </xf>
    <xf numFmtId="1" fontId="15" fillId="4" borderId="4" xfId="0" applyNumberFormat="1" applyFont="1" applyFill="1" applyBorder="1" applyAlignment="1">
      <alignment horizontal="center" vertical="center" wrapText="1" shrinkToFi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1" fillId="0" borderId="5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5" fillId="0" borderId="6" xfId="0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 applyProtection="1">
      <alignment horizontal="center" vertical="center" wrapText="1"/>
    </xf>
    <xf numFmtId="0" fontId="9" fillId="4" borderId="3" xfId="0" applyFont="1" applyFill="1" applyBorder="1" applyAlignment="1">
      <alignment horizontal="center" vertical="center" wrapText="1" shrinkToFit="1"/>
    </xf>
    <xf numFmtId="0" fontId="9" fillId="4" borderId="4" xfId="0" applyFont="1" applyFill="1" applyBorder="1" applyAlignment="1">
      <alignment horizontal="center" vertical="center" wrapText="1" shrinkToFit="1"/>
    </xf>
    <xf numFmtId="1" fontId="5" fillId="0" borderId="5" xfId="0" quotePrefix="1" applyNumberFormat="1" applyFont="1" applyBorder="1" applyAlignment="1">
      <alignment horizontal="center" vertical="center" wrapText="1" shrinkToFit="1"/>
    </xf>
    <xf numFmtId="1" fontId="5" fillId="0" borderId="6" xfId="0" quotePrefix="1" applyNumberFormat="1" applyFont="1" applyBorder="1" applyAlignment="1">
      <alignment horizontal="center" vertical="center" wrapText="1" shrinkToFit="1"/>
    </xf>
    <xf numFmtId="1" fontId="5" fillId="0" borderId="7" xfId="0" quotePrefix="1" applyNumberFormat="1" applyFont="1" applyBorder="1" applyAlignment="1">
      <alignment horizontal="center" vertical="center" wrapText="1" shrinkToFit="1"/>
    </xf>
    <xf numFmtId="0" fontId="13" fillId="0" borderId="0" xfId="0" applyFont="1" applyAlignment="1">
      <alignment horizontal="center"/>
    </xf>
    <xf numFmtId="1" fontId="5" fillId="0" borderId="5" xfId="0" quotePrefix="1" applyNumberFormat="1" applyFont="1" applyFill="1" applyBorder="1" applyAlignment="1">
      <alignment horizontal="center" vertical="center" wrapText="1" shrinkToFit="1"/>
    </xf>
    <xf numFmtId="1" fontId="5" fillId="0" borderId="6" xfId="0" quotePrefix="1" applyNumberFormat="1" applyFont="1" applyFill="1" applyBorder="1" applyAlignment="1">
      <alignment horizontal="center" vertical="center" wrapText="1" shrinkToFit="1"/>
    </xf>
    <xf numFmtId="1" fontId="5" fillId="0" borderId="7" xfId="0" quotePrefix="1" applyNumberFormat="1" applyFont="1" applyFill="1" applyBorder="1" applyAlignment="1">
      <alignment horizontal="center" vertical="center" wrapText="1" shrinkToFit="1"/>
    </xf>
    <xf numFmtId="1" fontId="5" fillId="0" borderId="6" xfId="0" applyNumberFormat="1" applyFont="1" applyFill="1" applyBorder="1" applyAlignment="1">
      <alignment horizontal="center" vertical="center" wrapText="1" shrinkToFit="1"/>
    </xf>
    <xf numFmtId="0" fontId="11" fillId="3" borderId="3" xfId="0" quotePrefix="1" applyFont="1" applyFill="1" applyBorder="1" applyAlignment="1">
      <alignment horizontal="center" vertical="center"/>
    </xf>
    <xf numFmtId="0" fontId="11" fillId="3" borderId="4" xfId="0" quotePrefix="1" applyFont="1" applyFill="1" applyBorder="1" applyAlignment="1">
      <alignment horizontal="center" vertical="center"/>
    </xf>
    <xf numFmtId="0" fontId="11" fillId="3" borderId="2" xfId="0" quotePrefix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 shrinkToFit="1"/>
    </xf>
    <xf numFmtId="0" fontId="15" fillId="0" borderId="0" xfId="0" applyNumberFormat="1" applyFont="1" applyFill="1" applyAlignment="1" applyProtection="1">
      <alignment horizontal="left" vertical="center" wrapText="1"/>
    </xf>
    <xf numFmtId="0" fontId="2" fillId="0" borderId="0" xfId="0" applyFont="1" applyBorder="1" applyAlignment="1">
      <alignment horizontal="center"/>
    </xf>
  </cellXfs>
  <cellStyles count="2">
    <cellStyle name="Відсотковий" xfId="1" builtinId="5"/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X166"/>
  <sheetViews>
    <sheetView tabSelected="1" view="pageBreakPreview" topLeftCell="A154" zoomScale="85" zoomScaleNormal="75" zoomScaleSheetLayoutView="85" workbookViewId="0">
      <selection activeCell="C160" sqref="C160:G160"/>
    </sheetView>
  </sheetViews>
  <sheetFormatPr defaultColWidth="8.85546875" defaultRowHeight="12.75" x14ac:dyDescent="0.2"/>
  <cols>
    <col min="1" max="1" width="11" style="1" customWidth="1"/>
    <col min="2" max="2" width="10.7109375" style="1" customWidth="1"/>
    <col min="3" max="3" width="12.5703125" style="1" customWidth="1"/>
    <col min="4" max="4" width="59" style="1" customWidth="1"/>
    <col min="5" max="5" width="113.5703125" style="1" customWidth="1"/>
    <col min="6" max="6" width="12.5703125" style="1" customWidth="1"/>
    <col min="7" max="8" width="17.28515625" style="1" customWidth="1"/>
    <col min="9" max="9" width="18.85546875" style="4" customWidth="1"/>
    <col min="10" max="10" width="11.7109375" style="1" customWidth="1"/>
    <col min="11" max="11" width="34.28515625" style="1" customWidth="1"/>
    <col min="12" max="12" width="14.5703125" style="1" customWidth="1"/>
    <col min="13" max="16384" width="8.85546875" style="1"/>
  </cols>
  <sheetData>
    <row r="1" spans="1:11" ht="15.75" x14ac:dyDescent="0.2">
      <c r="G1" s="192" t="s">
        <v>0</v>
      </c>
      <c r="H1" s="192"/>
      <c r="I1" s="192"/>
      <c r="J1" s="192"/>
    </row>
    <row r="2" spans="1:11" ht="109.5" customHeight="1" x14ac:dyDescent="0.3">
      <c r="D2" s="20"/>
      <c r="G2" s="217" t="s">
        <v>246</v>
      </c>
      <c r="H2" s="217"/>
      <c r="I2" s="217"/>
      <c r="J2" s="217"/>
    </row>
    <row r="3" spans="1:11" s="2" customFormat="1" ht="23.25" customHeight="1" x14ac:dyDescent="0.2">
      <c r="A3" s="194" t="s">
        <v>1</v>
      </c>
      <c r="B3" s="194"/>
      <c r="C3" s="194"/>
      <c r="D3" s="194"/>
      <c r="E3" s="194"/>
      <c r="F3" s="194"/>
      <c r="G3" s="194"/>
      <c r="H3" s="194"/>
      <c r="I3" s="194"/>
      <c r="J3" s="194"/>
      <c r="K3" s="13"/>
    </row>
    <row r="4" spans="1:11" s="2" customFormat="1" ht="24.75" customHeight="1" x14ac:dyDescent="0.2">
      <c r="A4" s="193" t="s">
        <v>190</v>
      </c>
      <c r="B4" s="193"/>
      <c r="C4" s="193"/>
      <c r="D4" s="193"/>
      <c r="E4" s="193"/>
      <c r="F4" s="193"/>
      <c r="G4" s="193"/>
      <c r="H4" s="193"/>
      <c r="I4" s="193"/>
      <c r="J4" s="193"/>
      <c r="K4" s="13"/>
    </row>
    <row r="5" spans="1:11" ht="93.75" customHeight="1" x14ac:dyDescent="0.2">
      <c r="A5" s="14" t="s">
        <v>192</v>
      </c>
      <c r="B5" s="14" t="s">
        <v>193</v>
      </c>
      <c r="C5" s="14" t="s">
        <v>3</v>
      </c>
      <c r="D5" s="14" t="s">
        <v>194</v>
      </c>
      <c r="E5" s="14" t="s">
        <v>195</v>
      </c>
      <c r="F5" s="14" t="s">
        <v>196</v>
      </c>
      <c r="G5" s="14" t="s">
        <v>197</v>
      </c>
      <c r="H5" s="14" t="s">
        <v>187</v>
      </c>
      <c r="I5" s="14" t="s">
        <v>198</v>
      </c>
      <c r="J5" s="15" t="s">
        <v>189</v>
      </c>
      <c r="K5" s="16"/>
    </row>
    <row r="6" spans="1:11" ht="19.5" x14ac:dyDescent="0.35">
      <c r="A6" s="15">
        <v>1</v>
      </c>
      <c r="B6" s="15">
        <v>2</v>
      </c>
      <c r="C6" s="15">
        <v>3</v>
      </c>
      <c r="D6" s="15">
        <v>4</v>
      </c>
      <c r="E6" s="15">
        <v>5</v>
      </c>
      <c r="F6" s="15">
        <v>6</v>
      </c>
      <c r="G6" s="15">
        <v>7</v>
      </c>
      <c r="H6" s="15">
        <v>8</v>
      </c>
      <c r="I6" s="15">
        <v>9</v>
      </c>
      <c r="J6" s="15">
        <v>10</v>
      </c>
      <c r="K6" s="61" t="s">
        <v>150</v>
      </c>
    </row>
    <row r="7" spans="1:11" s="18" customFormat="1" ht="20.25" customHeight="1" x14ac:dyDescent="0.2">
      <c r="A7" s="203" t="s">
        <v>12</v>
      </c>
      <c r="B7" s="204"/>
      <c r="C7" s="204"/>
      <c r="D7" s="204"/>
      <c r="E7" s="204"/>
      <c r="F7" s="100"/>
      <c r="G7" s="19"/>
      <c r="H7" s="19"/>
      <c r="I7" s="118">
        <f>I8+I25+I28+I34+I42+I55+I39+I57</f>
        <v>155468547</v>
      </c>
      <c r="J7" s="11"/>
      <c r="K7" s="84"/>
    </row>
    <row r="8" spans="1:11" s="5" customFormat="1" ht="15.75" x14ac:dyDescent="0.2">
      <c r="A8" s="107" t="s">
        <v>184</v>
      </c>
      <c r="B8" s="106"/>
      <c r="C8" s="106"/>
      <c r="D8" s="44" t="s">
        <v>9</v>
      </c>
      <c r="E8" s="9"/>
      <c r="F8" s="9" t="s">
        <v>7</v>
      </c>
      <c r="G8" s="110" t="s">
        <v>7</v>
      </c>
      <c r="H8" s="110" t="s">
        <v>188</v>
      </c>
      <c r="I8" s="110">
        <f>SUM(I9:I24)</f>
        <v>38874510</v>
      </c>
      <c r="J8" s="10" t="s">
        <v>7</v>
      </c>
      <c r="K8" s="85"/>
    </row>
    <row r="9" spans="1:11" s="16" customFormat="1" ht="18.75" x14ac:dyDescent="0.2">
      <c r="A9" s="120" t="s">
        <v>11</v>
      </c>
      <c r="B9" s="42">
        <v>6030</v>
      </c>
      <c r="C9" s="39" t="s">
        <v>18</v>
      </c>
      <c r="D9" s="58" t="s">
        <v>19</v>
      </c>
      <c r="E9" s="17" t="s">
        <v>10</v>
      </c>
      <c r="F9" s="35">
        <v>2021</v>
      </c>
      <c r="G9" s="36">
        <v>0</v>
      </c>
      <c r="H9" s="115">
        <v>0</v>
      </c>
      <c r="I9" s="36">
        <f>2464211+5750814-4691000</f>
        <v>3524025</v>
      </c>
      <c r="J9" s="37"/>
      <c r="K9" s="72">
        <v>2038</v>
      </c>
    </row>
    <row r="10" spans="1:11" s="16" customFormat="1" ht="51.75" customHeight="1" x14ac:dyDescent="0.2">
      <c r="A10" s="7" t="s">
        <v>66</v>
      </c>
      <c r="B10" s="42">
        <v>6040</v>
      </c>
      <c r="C10" s="39" t="s">
        <v>68</v>
      </c>
      <c r="D10" s="58" t="s">
        <v>67</v>
      </c>
      <c r="E10" s="17" t="s">
        <v>69</v>
      </c>
      <c r="F10" s="35">
        <v>2021</v>
      </c>
      <c r="G10" s="36">
        <v>5261884</v>
      </c>
      <c r="H10" s="115">
        <v>0</v>
      </c>
      <c r="I10" s="36">
        <v>1985175</v>
      </c>
      <c r="J10" s="37"/>
      <c r="K10" s="72">
        <v>2041</v>
      </c>
    </row>
    <row r="11" spans="1:11" s="16" customFormat="1" ht="31.5" x14ac:dyDescent="0.2">
      <c r="A11" s="96" t="s">
        <v>170</v>
      </c>
      <c r="B11" s="42">
        <v>6082</v>
      </c>
      <c r="C11" s="39" t="s">
        <v>34</v>
      </c>
      <c r="D11" s="58" t="s">
        <v>171</v>
      </c>
      <c r="E11" s="17" t="s">
        <v>172</v>
      </c>
      <c r="F11" s="35">
        <v>2021</v>
      </c>
      <c r="G11" s="36">
        <v>4895627</v>
      </c>
      <c r="H11" s="115">
        <v>0</v>
      </c>
      <c r="I11" s="36">
        <v>1486688</v>
      </c>
      <c r="J11" s="37"/>
      <c r="K11" s="72">
        <v>2115</v>
      </c>
    </row>
    <row r="12" spans="1:11" s="16" customFormat="1" ht="31.5" x14ac:dyDescent="0.25">
      <c r="A12" s="140" t="s">
        <v>129</v>
      </c>
      <c r="B12" s="142">
        <v>7330</v>
      </c>
      <c r="C12" s="138" t="s">
        <v>24</v>
      </c>
      <c r="D12" s="198" t="s">
        <v>128</v>
      </c>
      <c r="E12" s="41" t="s">
        <v>59</v>
      </c>
      <c r="F12" s="35">
        <v>2021</v>
      </c>
      <c r="G12" s="36">
        <v>0</v>
      </c>
      <c r="H12" s="115">
        <v>0</v>
      </c>
      <c r="I12" s="36">
        <v>1000000</v>
      </c>
      <c r="J12" s="37"/>
      <c r="K12" s="72">
        <v>2036</v>
      </c>
    </row>
    <row r="13" spans="1:11" s="70" customFormat="1" ht="18.75" x14ac:dyDescent="0.25">
      <c r="A13" s="141"/>
      <c r="B13" s="143"/>
      <c r="C13" s="139"/>
      <c r="D13" s="199"/>
      <c r="E13" s="69" t="s">
        <v>43</v>
      </c>
      <c r="F13" s="35">
        <v>2021</v>
      </c>
      <c r="G13" s="36">
        <v>0</v>
      </c>
      <c r="H13" s="115">
        <v>0</v>
      </c>
      <c r="I13" s="36">
        <v>2000000</v>
      </c>
      <c r="J13" s="69"/>
      <c r="K13" s="73">
        <v>2027</v>
      </c>
    </row>
    <row r="14" spans="1:11" s="70" customFormat="1" ht="47.25" x14ac:dyDescent="0.25">
      <c r="A14" s="120" t="s">
        <v>199</v>
      </c>
      <c r="B14" s="121">
        <v>7361</v>
      </c>
      <c r="C14" s="120" t="s">
        <v>5</v>
      </c>
      <c r="D14" s="124" t="s">
        <v>200</v>
      </c>
      <c r="E14" s="127" t="s">
        <v>161</v>
      </c>
      <c r="F14" s="35">
        <v>2021</v>
      </c>
      <c r="G14" s="36">
        <v>25999836</v>
      </c>
      <c r="H14" s="115">
        <v>0</v>
      </c>
      <c r="I14" s="36">
        <v>7799951</v>
      </c>
      <c r="J14" s="69"/>
      <c r="K14" s="73">
        <v>2005</v>
      </c>
    </row>
    <row r="15" spans="1:11" s="16" customFormat="1" ht="31.5" x14ac:dyDescent="0.25">
      <c r="A15" s="117" t="s">
        <v>30</v>
      </c>
      <c r="B15" s="38">
        <v>7370</v>
      </c>
      <c r="C15" s="39" t="s">
        <v>5</v>
      </c>
      <c r="D15" s="60" t="s">
        <v>31</v>
      </c>
      <c r="E15" s="40" t="s">
        <v>131</v>
      </c>
      <c r="F15" s="35">
        <v>2021</v>
      </c>
      <c r="G15" s="36">
        <f>I15</f>
        <v>4500000</v>
      </c>
      <c r="H15" s="115">
        <v>0</v>
      </c>
      <c r="I15" s="36">
        <v>4500000</v>
      </c>
      <c r="J15" s="37"/>
      <c r="K15" s="72">
        <v>2002</v>
      </c>
    </row>
    <row r="16" spans="1:11" s="16" customFormat="1" ht="31.5" x14ac:dyDescent="0.25">
      <c r="A16" s="7" t="s">
        <v>4</v>
      </c>
      <c r="B16" s="32">
        <v>7650</v>
      </c>
      <c r="C16" s="7" t="s">
        <v>5</v>
      </c>
      <c r="D16" s="59" t="s">
        <v>13</v>
      </c>
      <c r="E16" s="34" t="s">
        <v>6</v>
      </c>
      <c r="F16" s="35">
        <v>2021</v>
      </c>
      <c r="G16" s="36">
        <v>0</v>
      </c>
      <c r="H16" s="115">
        <v>0</v>
      </c>
      <c r="I16" s="36">
        <v>100000</v>
      </c>
      <c r="J16" s="37"/>
      <c r="K16" s="72">
        <v>2001</v>
      </c>
    </row>
    <row r="17" spans="1:50" s="16" customFormat="1" ht="31.5" customHeight="1" x14ac:dyDescent="0.25">
      <c r="A17" s="138" t="s">
        <v>38</v>
      </c>
      <c r="B17" s="148">
        <v>9750</v>
      </c>
      <c r="C17" s="151" t="s">
        <v>22</v>
      </c>
      <c r="D17" s="160" t="s">
        <v>39</v>
      </c>
      <c r="E17" s="41" t="s">
        <v>32</v>
      </c>
      <c r="F17" s="35">
        <v>2021</v>
      </c>
      <c r="G17" s="36">
        <v>67620674</v>
      </c>
      <c r="H17" s="115">
        <v>0.3</v>
      </c>
      <c r="I17" s="36">
        <f>5259000-2714160</f>
        <v>2544840</v>
      </c>
      <c r="J17" s="37"/>
      <c r="K17" s="72">
        <v>2003</v>
      </c>
    </row>
    <row r="18" spans="1:50" s="16" customFormat="1" ht="54" customHeight="1" x14ac:dyDescent="0.2">
      <c r="A18" s="147"/>
      <c r="B18" s="149"/>
      <c r="C18" s="152"/>
      <c r="D18" s="161"/>
      <c r="E18" s="40" t="s">
        <v>44</v>
      </c>
      <c r="F18" s="35">
        <v>2021</v>
      </c>
      <c r="G18" s="36">
        <v>9297776</v>
      </c>
      <c r="H18" s="115">
        <v>0</v>
      </c>
      <c r="I18" s="36">
        <v>853300</v>
      </c>
      <c r="J18" s="37"/>
      <c r="K18" s="72">
        <v>2004</v>
      </c>
    </row>
    <row r="19" spans="1:50" s="16" customFormat="1" ht="31.5" x14ac:dyDescent="0.25">
      <c r="A19" s="138" t="s">
        <v>40</v>
      </c>
      <c r="B19" s="148">
        <v>9770</v>
      </c>
      <c r="C19" s="151" t="s">
        <v>22</v>
      </c>
      <c r="D19" s="195" t="s">
        <v>41</v>
      </c>
      <c r="E19" s="33" t="s">
        <v>51</v>
      </c>
      <c r="F19" s="35" t="s">
        <v>191</v>
      </c>
      <c r="G19" s="36">
        <v>19941203</v>
      </c>
      <c r="H19" s="115">
        <v>0</v>
      </c>
      <c r="I19" s="36">
        <f>1400000+1000000</f>
        <v>2400000</v>
      </c>
      <c r="J19" s="37"/>
      <c r="K19" s="72">
        <v>2006</v>
      </c>
    </row>
    <row r="20" spans="1:50" s="16" customFormat="1" ht="18.75" x14ac:dyDescent="0.25">
      <c r="A20" s="147"/>
      <c r="B20" s="149"/>
      <c r="C20" s="152"/>
      <c r="D20" s="196"/>
      <c r="E20" s="41" t="s">
        <v>60</v>
      </c>
      <c r="F20" s="35">
        <v>2021</v>
      </c>
      <c r="G20" s="36">
        <v>39127000</v>
      </c>
      <c r="H20" s="115">
        <v>0</v>
      </c>
      <c r="I20" s="36">
        <f>5900000-1486688</f>
        <v>4413312</v>
      </c>
      <c r="J20" s="37"/>
      <c r="K20" s="72">
        <v>2007</v>
      </c>
    </row>
    <row r="21" spans="1:50" s="16" customFormat="1" ht="38.25" customHeight="1" x14ac:dyDescent="0.25">
      <c r="A21" s="147"/>
      <c r="B21" s="149"/>
      <c r="C21" s="152"/>
      <c r="D21" s="196"/>
      <c r="E21" s="41" t="s">
        <v>45</v>
      </c>
      <c r="F21" s="35">
        <v>2021</v>
      </c>
      <c r="G21" s="36">
        <v>9300000</v>
      </c>
      <c r="H21" s="115">
        <v>0</v>
      </c>
      <c r="I21" s="36">
        <v>1395000</v>
      </c>
      <c r="J21" s="37"/>
      <c r="K21" s="72">
        <v>2011</v>
      </c>
    </row>
    <row r="22" spans="1:50" s="16" customFormat="1" ht="36" customHeight="1" x14ac:dyDescent="0.25">
      <c r="A22" s="147"/>
      <c r="B22" s="149"/>
      <c r="C22" s="152"/>
      <c r="D22" s="196"/>
      <c r="E22" s="41" t="s">
        <v>46</v>
      </c>
      <c r="F22" s="35">
        <v>2021</v>
      </c>
      <c r="G22" s="36">
        <v>9300000</v>
      </c>
      <c r="H22" s="115">
        <v>0</v>
      </c>
      <c r="I22" s="36">
        <v>1395000</v>
      </c>
      <c r="J22" s="37"/>
      <c r="K22" s="72">
        <v>2012</v>
      </c>
    </row>
    <row r="23" spans="1:50" s="16" customFormat="1" ht="35.25" customHeight="1" x14ac:dyDescent="0.25">
      <c r="A23" s="147"/>
      <c r="B23" s="149"/>
      <c r="C23" s="152"/>
      <c r="D23" s="196"/>
      <c r="E23" s="41" t="s">
        <v>42</v>
      </c>
      <c r="F23" s="35" t="s">
        <v>219</v>
      </c>
      <c r="G23" s="36">
        <v>22473283</v>
      </c>
      <c r="H23" s="115">
        <v>0</v>
      </c>
      <c r="I23" s="36">
        <f>4495000-1640211-762788-600000-15500-1469700</f>
        <v>6801</v>
      </c>
      <c r="J23" s="37"/>
      <c r="K23" s="72">
        <v>2013</v>
      </c>
    </row>
    <row r="24" spans="1:50" s="16" customFormat="1" ht="36.75" customHeight="1" x14ac:dyDescent="0.25">
      <c r="A24" s="139"/>
      <c r="B24" s="150"/>
      <c r="C24" s="153"/>
      <c r="D24" s="197"/>
      <c r="E24" s="41" t="s">
        <v>74</v>
      </c>
      <c r="F24" s="35" t="s">
        <v>219</v>
      </c>
      <c r="G24" s="36">
        <v>17352090</v>
      </c>
      <c r="H24" s="115">
        <v>0</v>
      </c>
      <c r="I24" s="36">
        <v>3470418</v>
      </c>
      <c r="J24" s="37"/>
      <c r="K24" s="72">
        <v>2047</v>
      </c>
    </row>
    <row r="25" spans="1:50" s="5" customFormat="1" ht="15.75" x14ac:dyDescent="0.2">
      <c r="A25" s="185"/>
      <c r="B25" s="186"/>
      <c r="C25" s="187"/>
      <c r="D25" s="48" t="s">
        <v>82</v>
      </c>
      <c r="E25" s="49"/>
      <c r="F25" s="52" t="s">
        <v>7</v>
      </c>
      <c r="G25" s="105" t="s">
        <v>7</v>
      </c>
      <c r="H25" s="105" t="s">
        <v>7</v>
      </c>
      <c r="I25" s="105">
        <f>SUM(I26:I27)</f>
        <v>2250788</v>
      </c>
      <c r="J25" s="111" t="s">
        <v>7</v>
      </c>
      <c r="K25" s="135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</row>
    <row r="26" spans="1:50" s="16" customFormat="1" ht="39.75" customHeight="1" x14ac:dyDescent="0.2">
      <c r="A26" s="138" t="s">
        <v>25</v>
      </c>
      <c r="B26" s="148">
        <v>7441</v>
      </c>
      <c r="C26" s="151" t="s">
        <v>20</v>
      </c>
      <c r="D26" s="195" t="s">
        <v>26</v>
      </c>
      <c r="E26" s="40" t="s">
        <v>84</v>
      </c>
      <c r="F26" s="35">
        <v>2021</v>
      </c>
      <c r="G26" s="36">
        <f>I26</f>
        <v>1488000</v>
      </c>
      <c r="H26" s="115">
        <v>0</v>
      </c>
      <c r="I26" s="36">
        <v>1488000</v>
      </c>
      <c r="J26" s="37"/>
      <c r="K26" s="72">
        <v>2018</v>
      </c>
    </row>
    <row r="27" spans="1:50" s="16" customFormat="1" ht="56.25" customHeight="1" x14ac:dyDescent="0.2">
      <c r="A27" s="139"/>
      <c r="B27" s="150"/>
      <c r="C27" s="153"/>
      <c r="D27" s="197"/>
      <c r="E27" s="40" t="s">
        <v>88</v>
      </c>
      <c r="F27" s="35">
        <v>2021</v>
      </c>
      <c r="G27" s="36">
        <f>I27</f>
        <v>762788</v>
      </c>
      <c r="H27" s="115">
        <v>0</v>
      </c>
      <c r="I27" s="36">
        <v>762788</v>
      </c>
      <c r="J27" s="37"/>
      <c r="K27" s="72">
        <v>2049</v>
      </c>
    </row>
    <row r="28" spans="1:50" s="12" customFormat="1" ht="15.75" x14ac:dyDescent="0.25">
      <c r="A28" s="185"/>
      <c r="B28" s="186"/>
      <c r="C28" s="187"/>
      <c r="D28" s="48" t="s">
        <v>103</v>
      </c>
      <c r="E28" s="45"/>
      <c r="F28" s="52" t="s">
        <v>7</v>
      </c>
      <c r="G28" s="105" t="s">
        <v>7</v>
      </c>
      <c r="H28" s="105" t="s">
        <v>7</v>
      </c>
      <c r="I28" s="105">
        <f>SUM(I29:I33)</f>
        <v>9662800</v>
      </c>
      <c r="J28" s="111" t="s">
        <v>7</v>
      </c>
      <c r="K28" s="135"/>
    </row>
    <row r="29" spans="1:50" s="16" customFormat="1" ht="18.75" x14ac:dyDescent="0.25">
      <c r="A29" s="138" t="s">
        <v>11</v>
      </c>
      <c r="B29" s="162">
        <v>6030</v>
      </c>
      <c r="C29" s="138" t="s">
        <v>18</v>
      </c>
      <c r="D29" s="144" t="s">
        <v>19</v>
      </c>
      <c r="E29" s="41" t="s">
        <v>28</v>
      </c>
      <c r="F29" s="35">
        <v>2021</v>
      </c>
      <c r="G29" s="36">
        <f>I29</f>
        <v>391800</v>
      </c>
      <c r="H29" s="115">
        <v>0</v>
      </c>
      <c r="I29" s="36">
        <v>391800</v>
      </c>
      <c r="J29" s="37"/>
      <c r="K29" s="72">
        <v>2019</v>
      </c>
    </row>
    <row r="30" spans="1:50" s="16" customFormat="1" ht="18.75" x14ac:dyDescent="0.25">
      <c r="A30" s="139"/>
      <c r="B30" s="163"/>
      <c r="C30" s="139"/>
      <c r="D30" s="146"/>
      <c r="E30" s="41" t="s">
        <v>10</v>
      </c>
      <c r="F30" s="35">
        <v>2021</v>
      </c>
      <c r="G30" s="36">
        <v>0</v>
      </c>
      <c r="H30" s="115">
        <v>0</v>
      </c>
      <c r="I30" s="36">
        <v>4691000</v>
      </c>
      <c r="J30" s="37"/>
      <c r="K30" s="72">
        <v>2038</v>
      </c>
    </row>
    <row r="31" spans="1:50" s="16" customFormat="1" ht="47.25" customHeight="1" x14ac:dyDescent="0.25">
      <c r="A31" s="205" t="s">
        <v>47</v>
      </c>
      <c r="B31" s="157">
        <v>7461</v>
      </c>
      <c r="C31" s="138" t="s">
        <v>20</v>
      </c>
      <c r="D31" s="200" t="s">
        <v>48</v>
      </c>
      <c r="E31" s="23" t="s">
        <v>180</v>
      </c>
      <c r="F31" s="35">
        <v>2021</v>
      </c>
      <c r="G31" s="36">
        <f>I31</f>
        <v>2500000</v>
      </c>
      <c r="H31" s="115">
        <v>0</v>
      </c>
      <c r="I31" s="36">
        <v>2500000</v>
      </c>
      <c r="J31" s="37"/>
      <c r="K31" s="72">
        <v>2021</v>
      </c>
    </row>
    <row r="32" spans="1:50" s="16" customFormat="1" ht="34.5" customHeight="1" x14ac:dyDescent="0.25">
      <c r="A32" s="206"/>
      <c r="B32" s="158"/>
      <c r="C32" s="147"/>
      <c r="D32" s="201"/>
      <c r="E32" s="23" t="s">
        <v>49</v>
      </c>
      <c r="F32" s="35">
        <v>2021</v>
      </c>
      <c r="G32" s="36">
        <f t="shared" ref="G32:G33" si="0">I32</f>
        <v>480000</v>
      </c>
      <c r="H32" s="115">
        <v>0</v>
      </c>
      <c r="I32" s="36">
        <v>480000</v>
      </c>
      <c r="J32" s="37"/>
      <c r="K32" s="72">
        <v>2022</v>
      </c>
    </row>
    <row r="33" spans="1:50" s="16" customFormat="1" ht="36.75" customHeight="1" x14ac:dyDescent="0.25">
      <c r="A33" s="207"/>
      <c r="B33" s="159"/>
      <c r="C33" s="139"/>
      <c r="D33" s="202"/>
      <c r="E33" s="23" t="s">
        <v>181</v>
      </c>
      <c r="F33" s="35">
        <v>2021</v>
      </c>
      <c r="G33" s="36">
        <f t="shared" si="0"/>
        <v>1600000</v>
      </c>
      <c r="H33" s="115">
        <v>0</v>
      </c>
      <c r="I33" s="36">
        <v>1600000</v>
      </c>
      <c r="J33" s="37"/>
      <c r="K33" s="72">
        <v>2023</v>
      </c>
    </row>
    <row r="34" spans="1:50" s="5" customFormat="1" ht="15.75" x14ac:dyDescent="0.2">
      <c r="A34" s="185"/>
      <c r="B34" s="186"/>
      <c r="C34" s="187"/>
      <c r="D34" s="48" t="s">
        <v>83</v>
      </c>
      <c r="E34" s="49"/>
      <c r="F34" s="52" t="s">
        <v>7</v>
      </c>
      <c r="G34" s="105" t="s">
        <v>7</v>
      </c>
      <c r="H34" s="105" t="s">
        <v>7</v>
      </c>
      <c r="I34" s="105">
        <f>SUM(I35:I38)</f>
        <v>9211716</v>
      </c>
      <c r="J34" s="111" t="s">
        <v>7</v>
      </c>
      <c r="K34" s="135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</row>
    <row r="35" spans="1:50" s="16" customFormat="1" ht="18.75" x14ac:dyDescent="0.25">
      <c r="A35" s="138" t="s">
        <v>11</v>
      </c>
      <c r="B35" s="148">
        <v>6030</v>
      </c>
      <c r="C35" s="151" t="s">
        <v>18</v>
      </c>
      <c r="D35" s="144" t="s">
        <v>19</v>
      </c>
      <c r="E35" s="41" t="s">
        <v>179</v>
      </c>
      <c r="F35" s="35">
        <v>2021</v>
      </c>
      <c r="G35" s="36">
        <f>I35</f>
        <v>9000000</v>
      </c>
      <c r="H35" s="115">
        <v>0</v>
      </c>
      <c r="I35" s="36">
        <v>9000000</v>
      </c>
      <c r="J35" s="37"/>
      <c r="K35" s="72">
        <v>2024</v>
      </c>
    </row>
    <row r="36" spans="1:50" s="16" customFormat="1" ht="18.75" x14ac:dyDescent="0.25">
      <c r="A36" s="147"/>
      <c r="B36" s="149"/>
      <c r="C36" s="152"/>
      <c r="D36" s="145"/>
      <c r="E36" s="41" t="s">
        <v>178</v>
      </c>
      <c r="F36" s="35">
        <v>2021</v>
      </c>
      <c r="G36" s="36">
        <f t="shared" ref="G36:G38" si="1">I36</f>
        <v>125200</v>
      </c>
      <c r="H36" s="115">
        <v>0</v>
      </c>
      <c r="I36" s="36">
        <v>125200</v>
      </c>
      <c r="J36" s="37"/>
      <c r="K36" s="72">
        <v>2033</v>
      </c>
    </row>
    <row r="37" spans="1:50" s="16" customFormat="1" ht="47.25" x14ac:dyDescent="0.25">
      <c r="A37" s="147"/>
      <c r="B37" s="149"/>
      <c r="C37" s="152"/>
      <c r="D37" s="145"/>
      <c r="E37" s="41" t="s">
        <v>177</v>
      </c>
      <c r="F37" s="35">
        <v>2021</v>
      </c>
      <c r="G37" s="36">
        <f t="shared" si="1"/>
        <v>36750</v>
      </c>
      <c r="H37" s="115">
        <v>0</v>
      </c>
      <c r="I37" s="36">
        <v>36750</v>
      </c>
      <c r="J37" s="37"/>
      <c r="K37" s="72">
        <v>2039</v>
      </c>
    </row>
    <row r="38" spans="1:50" s="16" customFormat="1" ht="47.25" x14ac:dyDescent="0.25">
      <c r="A38" s="139"/>
      <c r="B38" s="150"/>
      <c r="C38" s="153"/>
      <c r="D38" s="146"/>
      <c r="E38" s="41" t="s">
        <v>176</v>
      </c>
      <c r="F38" s="35">
        <v>2021</v>
      </c>
      <c r="G38" s="36">
        <f t="shared" si="1"/>
        <v>49766</v>
      </c>
      <c r="H38" s="115">
        <v>0</v>
      </c>
      <c r="I38" s="36">
        <v>49766</v>
      </c>
      <c r="J38" s="37"/>
      <c r="K38" s="72">
        <v>2040</v>
      </c>
    </row>
    <row r="39" spans="1:50" ht="31.5" x14ac:dyDescent="0.2">
      <c r="A39" s="185"/>
      <c r="B39" s="186"/>
      <c r="C39" s="187"/>
      <c r="D39" s="56" t="s">
        <v>27</v>
      </c>
      <c r="E39" s="49"/>
      <c r="F39" s="52" t="s">
        <v>7</v>
      </c>
      <c r="G39" s="105" t="s">
        <v>7</v>
      </c>
      <c r="H39" s="105" t="s">
        <v>7</v>
      </c>
      <c r="I39" s="105">
        <f>SUM(I40:I41)</f>
        <v>4223551</v>
      </c>
      <c r="J39" s="111" t="s">
        <v>7</v>
      </c>
      <c r="K39" s="74"/>
    </row>
    <row r="40" spans="1:50" s="16" customFormat="1" ht="47.25" x14ac:dyDescent="0.2">
      <c r="A40" s="7" t="s">
        <v>85</v>
      </c>
      <c r="B40" s="42">
        <v>2111</v>
      </c>
      <c r="C40" s="39" t="s">
        <v>87</v>
      </c>
      <c r="D40" s="66" t="s">
        <v>86</v>
      </c>
      <c r="E40" s="40" t="s">
        <v>10</v>
      </c>
      <c r="F40" s="35">
        <v>2021</v>
      </c>
      <c r="G40" s="36">
        <v>0</v>
      </c>
      <c r="H40" s="115">
        <v>0</v>
      </c>
      <c r="I40" s="36">
        <v>600000</v>
      </c>
      <c r="J40" s="37"/>
      <c r="K40" s="73">
        <v>2050</v>
      </c>
      <c r="L40" s="16" t="s">
        <v>229</v>
      </c>
    </row>
    <row r="41" spans="1:50" s="16" customFormat="1" ht="31.5" x14ac:dyDescent="0.2">
      <c r="A41" s="120" t="s">
        <v>29</v>
      </c>
      <c r="B41" s="42">
        <v>7322</v>
      </c>
      <c r="C41" s="39" t="s">
        <v>215</v>
      </c>
      <c r="D41" s="125" t="s">
        <v>71</v>
      </c>
      <c r="E41" s="40" t="s">
        <v>220</v>
      </c>
      <c r="F41" s="35">
        <v>2021</v>
      </c>
      <c r="G41" s="36">
        <v>3764374</v>
      </c>
      <c r="H41" s="115">
        <v>0</v>
      </c>
      <c r="I41" s="36">
        <v>3623551</v>
      </c>
      <c r="J41" s="37"/>
      <c r="K41" s="73">
        <v>2118</v>
      </c>
    </row>
    <row r="42" spans="1:50" s="5" customFormat="1" ht="18.75" x14ac:dyDescent="0.25">
      <c r="A42" s="102" t="s">
        <v>183</v>
      </c>
      <c r="B42" s="43"/>
      <c r="C42" s="43"/>
      <c r="D42" s="44" t="s">
        <v>80</v>
      </c>
      <c r="E42" s="45"/>
      <c r="F42" s="52" t="s">
        <v>7</v>
      </c>
      <c r="G42" s="105" t="s">
        <v>7</v>
      </c>
      <c r="H42" s="105" t="s">
        <v>7</v>
      </c>
      <c r="I42" s="105">
        <f>SUM(I43:I54)</f>
        <v>90363682</v>
      </c>
      <c r="J42" s="111" t="s">
        <v>7</v>
      </c>
      <c r="K42" s="131"/>
    </row>
    <row r="43" spans="1:50" s="16" customFormat="1" ht="31.5" x14ac:dyDescent="0.25">
      <c r="A43" s="138" t="s">
        <v>23</v>
      </c>
      <c r="B43" s="160">
        <v>7321</v>
      </c>
      <c r="C43" s="169" t="s">
        <v>24</v>
      </c>
      <c r="D43" s="160" t="s">
        <v>52</v>
      </c>
      <c r="E43" s="41" t="s">
        <v>203</v>
      </c>
      <c r="F43" s="35">
        <v>2021</v>
      </c>
      <c r="G43" s="108">
        <f>I43</f>
        <v>3573300</v>
      </c>
      <c r="H43" s="113">
        <v>0</v>
      </c>
      <c r="I43" s="108">
        <v>3573300</v>
      </c>
      <c r="J43" s="37"/>
      <c r="K43" s="72">
        <v>2015</v>
      </c>
    </row>
    <row r="44" spans="1:50" s="16" customFormat="1" ht="31.5" x14ac:dyDescent="0.25">
      <c r="A44" s="147"/>
      <c r="B44" s="161"/>
      <c r="C44" s="170"/>
      <c r="D44" s="161"/>
      <c r="E44" s="41" t="s">
        <v>50</v>
      </c>
      <c r="F44" s="35">
        <v>2021</v>
      </c>
      <c r="G44" s="108">
        <f>I44</f>
        <v>3960000</v>
      </c>
      <c r="H44" s="113">
        <v>0</v>
      </c>
      <c r="I44" s="36">
        <v>3960000</v>
      </c>
      <c r="J44" s="37"/>
      <c r="K44" s="72">
        <v>2016</v>
      </c>
    </row>
    <row r="45" spans="1:50" s="16" customFormat="1" ht="31.5" x14ac:dyDescent="0.25">
      <c r="A45" s="147"/>
      <c r="B45" s="161"/>
      <c r="C45" s="170"/>
      <c r="D45" s="161"/>
      <c r="E45" s="41" t="s">
        <v>202</v>
      </c>
      <c r="F45" s="35" t="s">
        <v>191</v>
      </c>
      <c r="G45" s="108">
        <v>158216750</v>
      </c>
      <c r="H45" s="113">
        <v>0</v>
      </c>
      <c r="I45" s="36">
        <v>26357340</v>
      </c>
      <c r="J45" s="37"/>
      <c r="K45" s="72">
        <v>2017</v>
      </c>
    </row>
    <row r="46" spans="1:50" s="16" customFormat="1" ht="31.5" x14ac:dyDescent="0.25">
      <c r="A46" s="147"/>
      <c r="B46" s="161"/>
      <c r="C46" s="170"/>
      <c r="D46" s="161"/>
      <c r="E46" s="41" t="s">
        <v>205</v>
      </c>
      <c r="F46" s="35">
        <v>2021</v>
      </c>
      <c r="G46" s="108">
        <f>I46</f>
        <v>307000</v>
      </c>
      <c r="H46" s="113">
        <v>0</v>
      </c>
      <c r="I46" s="36">
        <v>307000</v>
      </c>
      <c r="J46" s="37"/>
      <c r="K46" s="72">
        <v>2034</v>
      </c>
    </row>
    <row r="47" spans="1:50" s="16" customFormat="1" ht="31.5" x14ac:dyDescent="0.25">
      <c r="A47" s="147"/>
      <c r="B47" s="161"/>
      <c r="C47" s="170"/>
      <c r="D47" s="161"/>
      <c r="E47" s="41" t="s">
        <v>212</v>
      </c>
      <c r="F47" s="35">
        <v>2021</v>
      </c>
      <c r="G47" s="108">
        <f>I47</f>
        <v>123000</v>
      </c>
      <c r="H47" s="113">
        <v>0</v>
      </c>
      <c r="I47" s="36">
        <v>123000</v>
      </c>
      <c r="J47" s="37"/>
      <c r="K47" s="72">
        <v>2035</v>
      </c>
    </row>
    <row r="48" spans="1:50" s="16" customFormat="1" ht="18.75" x14ac:dyDescent="0.25">
      <c r="A48" s="147"/>
      <c r="B48" s="161"/>
      <c r="C48" s="170"/>
      <c r="D48" s="161"/>
      <c r="E48" s="41" t="s">
        <v>204</v>
      </c>
      <c r="F48" s="35" t="s">
        <v>191</v>
      </c>
      <c r="G48" s="108">
        <v>67620674</v>
      </c>
      <c r="H48" s="113">
        <v>0.3</v>
      </c>
      <c r="I48" s="36">
        <v>2714160</v>
      </c>
      <c r="J48" s="37"/>
      <c r="K48" s="72">
        <v>2003</v>
      </c>
    </row>
    <row r="49" spans="1:50" s="16" customFormat="1" ht="33" customHeight="1" x14ac:dyDescent="0.25">
      <c r="A49" s="139"/>
      <c r="B49" s="168"/>
      <c r="C49" s="171"/>
      <c r="D49" s="168"/>
      <c r="E49" s="41" t="s">
        <v>209</v>
      </c>
      <c r="F49" s="35">
        <v>2021</v>
      </c>
      <c r="G49" s="108">
        <v>13801319</v>
      </c>
      <c r="H49" s="113">
        <v>0</v>
      </c>
      <c r="I49" s="36">
        <v>1483886</v>
      </c>
      <c r="J49" s="37"/>
      <c r="K49" s="72">
        <v>2046</v>
      </c>
    </row>
    <row r="50" spans="1:50" s="16" customFormat="1" ht="19.5" customHeight="1" x14ac:dyDescent="0.2">
      <c r="A50" s="154" t="s">
        <v>151</v>
      </c>
      <c r="B50" s="155"/>
      <c r="C50" s="155"/>
      <c r="D50" s="155"/>
      <c r="E50" s="155"/>
      <c r="F50" s="155"/>
      <c r="G50" s="155"/>
      <c r="H50" s="155"/>
      <c r="I50" s="155"/>
      <c r="J50" s="156"/>
      <c r="K50" s="132"/>
    </row>
    <row r="51" spans="1:50" s="16" customFormat="1" ht="31.5" x14ac:dyDescent="0.25">
      <c r="A51" s="138" t="s">
        <v>72</v>
      </c>
      <c r="B51" s="160">
        <v>7368</v>
      </c>
      <c r="C51" s="138" t="s">
        <v>5</v>
      </c>
      <c r="D51" s="160" t="s">
        <v>73</v>
      </c>
      <c r="E51" s="41" t="s">
        <v>174</v>
      </c>
      <c r="F51" s="35" t="s">
        <v>191</v>
      </c>
      <c r="G51" s="36">
        <v>67620674</v>
      </c>
      <c r="H51" s="114">
        <v>0.3</v>
      </c>
      <c r="I51" s="36">
        <f>30000000-22754622</f>
        <v>7245378</v>
      </c>
      <c r="J51" s="37"/>
      <c r="K51" s="72">
        <v>2044</v>
      </c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</row>
    <row r="52" spans="1:50" s="16" customFormat="1" ht="47.25" x14ac:dyDescent="0.25">
      <c r="A52" s="147"/>
      <c r="B52" s="161"/>
      <c r="C52" s="147"/>
      <c r="D52" s="161"/>
      <c r="E52" s="41" t="s">
        <v>245</v>
      </c>
      <c r="F52" s="35">
        <v>2021</v>
      </c>
      <c r="G52" s="36">
        <v>9513572</v>
      </c>
      <c r="H52" s="113">
        <v>0</v>
      </c>
      <c r="I52" s="36">
        <v>3458984</v>
      </c>
      <c r="J52" s="37"/>
      <c r="K52" s="72">
        <v>2045</v>
      </c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</row>
    <row r="53" spans="1:50" s="16" customFormat="1" ht="31.5" x14ac:dyDescent="0.25">
      <c r="A53" s="147"/>
      <c r="B53" s="161"/>
      <c r="C53" s="147"/>
      <c r="D53" s="161"/>
      <c r="E53" s="116" t="s">
        <v>211</v>
      </c>
      <c r="F53" s="35">
        <v>2021</v>
      </c>
      <c r="G53" s="36">
        <v>13801319</v>
      </c>
      <c r="H53" s="113">
        <v>0</v>
      </c>
      <c r="I53" s="36">
        <v>5970687</v>
      </c>
      <c r="J53" s="37"/>
      <c r="K53" s="72">
        <v>2046</v>
      </c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</row>
    <row r="54" spans="1:50" s="16" customFormat="1" ht="31.5" x14ac:dyDescent="0.25">
      <c r="A54" s="87" t="s">
        <v>148</v>
      </c>
      <c r="B54" s="88">
        <v>7366</v>
      </c>
      <c r="C54" s="82" t="s">
        <v>5</v>
      </c>
      <c r="D54" s="32" t="s">
        <v>149</v>
      </c>
      <c r="E54" s="41" t="s">
        <v>213</v>
      </c>
      <c r="F54" s="35" t="s">
        <v>191</v>
      </c>
      <c r="G54" s="36">
        <v>158216750</v>
      </c>
      <c r="H54" s="113">
        <v>0</v>
      </c>
      <c r="I54" s="36">
        <v>35169947</v>
      </c>
      <c r="J54" s="37"/>
      <c r="K54" s="72">
        <v>2097</v>
      </c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</row>
    <row r="55" spans="1:50" s="5" customFormat="1" ht="31.5" x14ac:dyDescent="0.25">
      <c r="A55" s="102" t="s">
        <v>186</v>
      </c>
      <c r="B55" s="43"/>
      <c r="C55" s="43"/>
      <c r="D55" s="44" t="s">
        <v>79</v>
      </c>
      <c r="E55" s="45"/>
      <c r="F55" s="52" t="s">
        <v>7</v>
      </c>
      <c r="G55" s="105" t="s">
        <v>7</v>
      </c>
      <c r="H55" s="105" t="s">
        <v>7</v>
      </c>
      <c r="I55" s="105">
        <f>I56</f>
        <v>866000</v>
      </c>
      <c r="J55" s="111" t="s">
        <v>7</v>
      </c>
      <c r="K55" s="75"/>
    </row>
    <row r="56" spans="1:50" s="16" customFormat="1" ht="35.25" customHeight="1" x14ac:dyDescent="0.25">
      <c r="A56" s="7" t="s">
        <v>76</v>
      </c>
      <c r="B56" s="54" t="s">
        <v>75</v>
      </c>
      <c r="C56" s="8" t="s">
        <v>16</v>
      </c>
      <c r="D56" s="32" t="s">
        <v>77</v>
      </c>
      <c r="E56" s="41" t="s">
        <v>78</v>
      </c>
      <c r="F56" s="35">
        <v>2021</v>
      </c>
      <c r="G56" s="108">
        <f>I56</f>
        <v>866000</v>
      </c>
      <c r="H56" s="113">
        <v>0</v>
      </c>
      <c r="I56" s="108">
        <v>866000</v>
      </c>
      <c r="J56" s="37"/>
      <c r="K56" s="72">
        <v>2048</v>
      </c>
    </row>
    <row r="57" spans="1:50" s="65" customFormat="1" ht="15.75" x14ac:dyDescent="0.25">
      <c r="A57" s="102" t="s">
        <v>185</v>
      </c>
      <c r="B57" s="47"/>
      <c r="C57" s="62"/>
      <c r="D57" s="63" t="s">
        <v>89</v>
      </c>
      <c r="E57" s="64"/>
      <c r="F57" s="52" t="s">
        <v>7</v>
      </c>
      <c r="G57" s="105" t="s">
        <v>7</v>
      </c>
      <c r="H57" s="105" t="s">
        <v>7</v>
      </c>
      <c r="I57" s="105">
        <f>I58</f>
        <v>15500</v>
      </c>
      <c r="J57" s="111" t="s">
        <v>7</v>
      </c>
      <c r="K57" s="71"/>
    </row>
    <row r="58" spans="1:50" s="16" customFormat="1" ht="18.75" x14ac:dyDescent="0.2">
      <c r="A58" s="7" t="s">
        <v>90</v>
      </c>
      <c r="B58" s="38">
        <v>5041</v>
      </c>
      <c r="C58" s="67" t="s">
        <v>92</v>
      </c>
      <c r="D58" s="68" t="s">
        <v>91</v>
      </c>
      <c r="E58" s="17" t="s">
        <v>10</v>
      </c>
      <c r="F58" s="35">
        <v>2021</v>
      </c>
      <c r="G58" s="36">
        <v>0</v>
      </c>
      <c r="H58" s="113">
        <v>0</v>
      </c>
      <c r="I58" s="36">
        <v>15500</v>
      </c>
      <c r="J58" s="37"/>
      <c r="K58" s="72">
        <v>2051</v>
      </c>
      <c r="L58" s="16" t="s">
        <v>108</v>
      </c>
    </row>
    <row r="59" spans="1:50" s="18" customFormat="1" ht="20.25" x14ac:dyDescent="0.2">
      <c r="A59" s="188" t="s">
        <v>14</v>
      </c>
      <c r="B59" s="189"/>
      <c r="C59" s="189"/>
      <c r="D59" s="189"/>
      <c r="E59" s="189"/>
      <c r="F59" s="112" t="s">
        <v>7</v>
      </c>
      <c r="G59" s="103" t="s">
        <v>7</v>
      </c>
      <c r="H59" s="103" t="s">
        <v>7</v>
      </c>
      <c r="I59" s="103">
        <f>I60+I72+I76+I78+I125+I120+I123+I145+I153+I156+I149</f>
        <v>86884990.710000008</v>
      </c>
      <c r="J59" s="112" t="s">
        <v>7</v>
      </c>
      <c r="K59" s="83"/>
    </row>
    <row r="60" spans="1:50" s="5" customFormat="1" ht="18.75" x14ac:dyDescent="0.2">
      <c r="A60" s="102" t="s">
        <v>184</v>
      </c>
      <c r="B60" s="51"/>
      <c r="C60" s="50"/>
      <c r="D60" s="44" t="s">
        <v>9</v>
      </c>
      <c r="E60" s="52"/>
      <c r="F60" s="52" t="s">
        <v>7</v>
      </c>
      <c r="G60" s="105" t="s">
        <v>7</v>
      </c>
      <c r="H60" s="105" t="s">
        <v>7</v>
      </c>
      <c r="I60" s="104">
        <f>SUM(I61:I71)</f>
        <v>14859386</v>
      </c>
      <c r="J60" s="111" t="s">
        <v>7</v>
      </c>
      <c r="K60" s="131"/>
    </row>
    <row r="61" spans="1:50" s="16" customFormat="1" ht="63" x14ac:dyDescent="0.2">
      <c r="A61" s="53" t="s">
        <v>8</v>
      </c>
      <c r="B61" s="54" t="s">
        <v>15</v>
      </c>
      <c r="C61" s="7" t="s">
        <v>16</v>
      </c>
      <c r="D61" s="32" t="s">
        <v>17</v>
      </c>
      <c r="E61" s="17" t="s">
        <v>10</v>
      </c>
      <c r="F61" s="35">
        <v>2021</v>
      </c>
      <c r="G61" s="36">
        <v>0</v>
      </c>
      <c r="H61" s="115">
        <v>0</v>
      </c>
      <c r="I61" s="36">
        <f>662000-24800+1270000</f>
        <v>1907200</v>
      </c>
      <c r="J61" s="37"/>
      <c r="K61" s="72">
        <v>2026</v>
      </c>
      <c r="L61" s="16" t="s">
        <v>225</v>
      </c>
    </row>
    <row r="62" spans="1:50" s="16" customFormat="1" ht="47.25" x14ac:dyDescent="0.2">
      <c r="A62" s="53" t="s">
        <v>63</v>
      </c>
      <c r="B62" s="54">
        <v>7363</v>
      </c>
      <c r="C62" s="7" t="s">
        <v>5</v>
      </c>
      <c r="D62" s="32" t="s">
        <v>64</v>
      </c>
      <c r="E62" s="17" t="s">
        <v>65</v>
      </c>
      <c r="F62" s="35">
        <v>2021</v>
      </c>
      <c r="G62" s="36">
        <v>5261884</v>
      </c>
      <c r="H62" s="115">
        <v>0</v>
      </c>
      <c r="I62" s="36">
        <v>3035438</v>
      </c>
      <c r="J62" s="37"/>
      <c r="K62" s="72">
        <v>2042</v>
      </c>
    </row>
    <row r="63" spans="1:50" s="16" customFormat="1" ht="18.75" x14ac:dyDescent="0.2">
      <c r="A63" s="53" t="s">
        <v>100</v>
      </c>
      <c r="B63" s="54">
        <v>8230</v>
      </c>
      <c r="C63" s="7" t="s">
        <v>102</v>
      </c>
      <c r="D63" s="32" t="s">
        <v>101</v>
      </c>
      <c r="E63" s="17" t="s">
        <v>10</v>
      </c>
      <c r="F63" s="35">
        <v>2021</v>
      </c>
      <c r="G63" s="36">
        <v>0</v>
      </c>
      <c r="H63" s="115">
        <v>0</v>
      </c>
      <c r="I63" s="36">
        <v>1905000</v>
      </c>
      <c r="J63" s="37"/>
      <c r="K63" s="72">
        <v>2055</v>
      </c>
      <c r="L63" s="16" t="s">
        <v>221</v>
      </c>
    </row>
    <row r="64" spans="1:50" s="16" customFormat="1" ht="47.25" x14ac:dyDescent="0.2">
      <c r="A64" s="138" t="s">
        <v>66</v>
      </c>
      <c r="B64" s="148">
        <v>6040</v>
      </c>
      <c r="C64" s="151" t="s">
        <v>68</v>
      </c>
      <c r="D64" s="144" t="s">
        <v>67</v>
      </c>
      <c r="E64" s="17" t="s">
        <v>105</v>
      </c>
      <c r="F64" s="35">
        <v>2021</v>
      </c>
      <c r="G64" s="36">
        <f t="shared" ref="G64:G66" si="2">I64</f>
        <v>6750</v>
      </c>
      <c r="H64" s="115">
        <v>0</v>
      </c>
      <c r="I64" s="36">
        <v>6750</v>
      </c>
      <c r="J64" s="37"/>
      <c r="K64" s="72">
        <v>2056</v>
      </c>
    </row>
    <row r="65" spans="1:50" s="16" customFormat="1" ht="47.25" x14ac:dyDescent="0.2">
      <c r="A65" s="147"/>
      <c r="B65" s="149"/>
      <c r="C65" s="152"/>
      <c r="D65" s="145"/>
      <c r="E65" s="17" t="s">
        <v>106</v>
      </c>
      <c r="F65" s="35">
        <v>2021</v>
      </c>
      <c r="G65" s="36">
        <f t="shared" si="2"/>
        <v>49900</v>
      </c>
      <c r="H65" s="115">
        <v>0</v>
      </c>
      <c r="I65" s="36">
        <v>49900</v>
      </c>
      <c r="J65" s="37"/>
      <c r="K65" s="72">
        <v>2057</v>
      </c>
    </row>
    <row r="66" spans="1:50" s="16" customFormat="1" ht="47.25" x14ac:dyDescent="0.2">
      <c r="A66" s="147"/>
      <c r="B66" s="149"/>
      <c r="C66" s="152"/>
      <c r="D66" s="145"/>
      <c r="E66" s="17" t="s">
        <v>201</v>
      </c>
      <c r="F66" s="35">
        <v>2021</v>
      </c>
      <c r="G66" s="36">
        <f t="shared" si="2"/>
        <v>13088</v>
      </c>
      <c r="H66" s="115">
        <v>0</v>
      </c>
      <c r="I66" s="36">
        <v>13088</v>
      </c>
      <c r="J66" s="37"/>
      <c r="K66" s="72">
        <v>2058</v>
      </c>
    </row>
    <row r="67" spans="1:50" s="16" customFormat="1" ht="47.25" x14ac:dyDescent="0.2">
      <c r="A67" s="139"/>
      <c r="B67" s="150"/>
      <c r="C67" s="153"/>
      <c r="D67" s="146"/>
      <c r="E67" s="17" t="s">
        <v>107</v>
      </c>
      <c r="F67" s="35">
        <v>2021</v>
      </c>
      <c r="G67" s="36">
        <f>I67</f>
        <v>13088</v>
      </c>
      <c r="H67" s="115">
        <v>0</v>
      </c>
      <c r="I67" s="36">
        <v>13088</v>
      </c>
      <c r="J67" s="37"/>
      <c r="K67" s="72">
        <v>2059</v>
      </c>
    </row>
    <row r="68" spans="1:50" s="16" customFormat="1" ht="31.5" x14ac:dyDescent="0.25">
      <c r="A68" s="128" t="s">
        <v>30</v>
      </c>
      <c r="B68" s="134">
        <v>7370</v>
      </c>
      <c r="C68" s="133" t="s">
        <v>5</v>
      </c>
      <c r="D68" s="60" t="s">
        <v>31</v>
      </c>
      <c r="E68" s="17" t="s">
        <v>130</v>
      </c>
      <c r="F68" s="35">
        <v>2021</v>
      </c>
      <c r="G68" s="36">
        <f>I68</f>
        <v>2737372</v>
      </c>
      <c r="H68" s="115">
        <v>0</v>
      </c>
      <c r="I68" s="36">
        <f>2752373-15001</f>
        <v>2737372</v>
      </c>
      <c r="J68" s="37"/>
      <c r="K68" s="72">
        <v>2060</v>
      </c>
    </row>
    <row r="69" spans="1:50" s="16" customFormat="1" ht="18.75" x14ac:dyDescent="0.2">
      <c r="A69" s="138" t="s">
        <v>11</v>
      </c>
      <c r="B69" s="148">
        <v>6030</v>
      </c>
      <c r="C69" s="151" t="s">
        <v>18</v>
      </c>
      <c r="D69" s="190" t="s">
        <v>19</v>
      </c>
      <c r="E69" s="136" t="s">
        <v>10</v>
      </c>
      <c r="F69" s="162">
        <v>2021</v>
      </c>
      <c r="G69" s="164">
        <v>0</v>
      </c>
      <c r="H69" s="166">
        <v>0</v>
      </c>
      <c r="I69" s="36">
        <v>2808550</v>
      </c>
      <c r="J69" s="37"/>
      <c r="K69" s="72">
        <v>2069</v>
      </c>
    </row>
    <row r="70" spans="1:50" s="90" customFormat="1" ht="18.75" x14ac:dyDescent="0.2">
      <c r="A70" s="139"/>
      <c r="B70" s="150"/>
      <c r="C70" s="153"/>
      <c r="D70" s="191"/>
      <c r="E70" s="137"/>
      <c r="F70" s="163"/>
      <c r="G70" s="165"/>
      <c r="H70" s="167"/>
      <c r="I70" s="36">
        <v>1683000</v>
      </c>
      <c r="J70" s="37"/>
      <c r="K70" s="89">
        <v>2099</v>
      </c>
      <c r="L70" s="90" t="s">
        <v>223</v>
      </c>
    </row>
    <row r="71" spans="1:50" s="16" customFormat="1" ht="47.25" x14ac:dyDescent="0.25">
      <c r="A71" s="53" t="s">
        <v>129</v>
      </c>
      <c r="B71" s="42">
        <v>7330</v>
      </c>
      <c r="C71" s="39" t="s">
        <v>5</v>
      </c>
      <c r="D71" s="80" t="s">
        <v>128</v>
      </c>
      <c r="E71" s="41" t="s">
        <v>152</v>
      </c>
      <c r="F71" s="35">
        <v>2021</v>
      </c>
      <c r="G71" s="36">
        <f>I71</f>
        <v>700000</v>
      </c>
      <c r="H71" s="115">
        <v>0</v>
      </c>
      <c r="I71" s="36">
        <v>700000</v>
      </c>
      <c r="J71" s="37"/>
      <c r="K71" s="72">
        <v>2098</v>
      </c>
    </row>
    <row r="72" spans="1:50" ht="47.25" customHeight="1" x14ac:dyDescent="0.2">
      <c r="A72" s="185"/>
      <c r="B72" s="186"/>
      <c r="C72" s="187"/>
      <c r="D72" s="56" t="s">
        <v>27</v>
      </c>
      <c r="E72" s="49"/>
      <c r="F72" s="52" t="s">
        <v>7</v>
      </c>
      <c r="G72" s="105" t="s">
        <v>7</v>
      </c>
      <c r="H72" s="105" t="s">
        <v>7</v>
      </c>
      <c r="I72" s="105">
        <f>SUM(I73:I75)</f>
        <v>645000</v>
      </c>
      <c r="J72" s="111" t="s">
        <v>7</v>
      </c>
      <c r="K72" s="130"/>
    </row>
    <row r="73" spans="1:50" s="16" customFormat="1" ht="47.25" x14ac:dyDescent="0.2">
      <c r="A73" s="138" t="s">
        <v>29</v>
      </c>
      <c r="B73" s="148">
        <v>7322</v>
      </c>
      <c r="C73" s="151" t="s">
        <v>215</v>
      </c>
      <c r="D73" s="183" t="s">
        <v>71</v>
      </c>
      <c r="E73" s="40" t="s">
        <v>54</v>
      </c>
      <c r="F73" s="35">
        <v>2021</v>
      </c>
      <c r="G73" s="36">
        <f>I73</f>
        <v>300000</v>
      </c>
      <c r="H73" s="115">
        <v>0</v>
      </c>
      <c r="I73" s="36">
        <v>300000</v>
      </c>
      <c r="J73" s="37"/>
      <c r="K73" s="76">
        <v>2029</v>
      </c>
    </row>
    <row r="74" spans="1:50" s="16" customFormat="1" ht="47.25" x14ac:dyDescent="0.2">
      <c r="A74" s="139"/>
      <c r="B74" s="150"/>
      <c r="C74" s="153"/>
      <c r="D74" s="184"/>
      <c r="E74" s="40" t="s">
        <v>53</v>
      </c>
      <c r="F74" s="35">
        <v>2021</v>
      </c>
      <c r="G74" s="36">
        <f>I74</f>
        <v>300000</v>
      </c>
      <c r="H74" s="115">
        <v>0</v>
      </c>
      <c r="I74" s="36">
        <v>300000</v>
      </c>
      <c r="J74" s="37"/>
      <c r="K74" s="74">
        <v>2030</v>
      </c>
    </row>
    <row r="75" spans="1:50" s="16" customFormat="1" ht="47.25" x14ac:dyDescent="0.2">
      <c r="A75" s="120" t="s">
        <v>85</v>
      </c>
      <c r="B75" s="42">
        <v>2111</v>
      </c>
      <c r="C75" s="39" t="s">
        <v>87</v>
      </c>
      <c r="D75" s="125" t="s">
        <v>86</v>
      </c>
      <c r="E75" s="40" t="s">
        <v>10</v>
      </c>
      <c r="F75" s="35">
        <v>2021</v>
      </c>
      <c r="G75" s="36">
        <v>0</v>
      </c>
      <c r="H75" s="115">
        <v>0</v>
      </c>
      <c r="I75" s="36">
        <v>45000</v>
      </c>
      <c r="J75" s="37"/>
      <c r="K75" s="73">
        <v>2050</v>
      </c>
      <c r="L75" s="16" t="s">
        <v>228</v>
      </c>
    </row>
    <row r="76" spans="1:50" ht="46.5" customHeight="1" x14ac:dyDescent="0.2">
      <c r="A76" s="185"/>
      <c r="B76" s="186"/>
      <c r="C76" s="187"/>
      <c r="D76" s="56" t="s">
        <v>55</v>
      </c>
      <c r="E76" s="49"/>
      <c r="F76" s="52" t="s">
        <v>7</v>
      </c>
      <c r="G76" s="105" t="s">
        <v>7</v>
      </c>
      <c r="H76" s="105" t="s">
        <v>7</v>
      </c>
      <c r="I76" s="105">
        <f>SUM(I77)</f>
        <v>1867174</v>
      </c>
      <c r="J76" s="111" t="s">
        <v>7</v>
      </c>
      <c r="K76" s="130"/>
    </row>
    <row r="77" spans="1:50" s="16" customFormat="1" ht="31.5" x14ac:dyDescent="0.25">
      <c r="A77" s="120" t="s">
        <v>56</v>
      </c>
      <c r="B77" s="38">
        <v>2080</v>
      </c>
      <c r="C77" s="39" t="s">
        <v>57</v>
      </c>
      <c r="D77" s="60" t="s">
        <v>58</v>
      </c>
      <c r="E77" s="126" t="s">
        <v>10</v>
      </c>
      <c r="F77" s="35">
        <v>2021</v>
      </c>
      <c r="G77" s="36">
        <v>0</v>
      </c>
      <c r="H77" s="115">
        <v>0</v>
      </c>
      <c r="I77" s="36">
        <f>1750000-82826+200000</f>
        <v>1867174</v>
      </c>
      <c r="J77" s="37"/>
      <c r="K77" s="72">
        <v>2037</v>
      </c>
      <c r="L77" s="16" t="s">
        <v>244</v>
      </c>
    </row>
    <row r="78" spans="1:50" s="5" customFormat="1" ht="18.75" x14ac:dyDescent="0.2">
      <c r="A78" s="185"/>
      <c r="B78" s="186"/>
      <c r="C78" s="187"/>
      <c r="D78" s="48" t="s">
        <v>104</v>
      </c>
      <c r="E78" s="49"/>
      <c r="F78" s="52" t="s">
        <v>7</v>
      </c>
      <c r="G78" s="105" t="s">
        <v>7</v>
      </c>
      <c r="H78" s="105" t="s">
        <v>7</v>
      </c>
      <c r="I78" s="105">
        <f>SUM(I79:I119)</f>
        <v>24966026.710000001</v>
      </c>
      <c r="J78" s="111" t="s">
        <v>7</v>
      </c>
      <c r="K78" s="13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  <c r="AT78" s="1"/>
      <c r="AU78" s="1"/>
      <c r="AV78" s="1"/>
      <c r="AW78" s="1"/>
      <c r="AX78" s="1"/>
    </row>
    <row r="79" spans="1:50" s="16" customFormat="1" ht="33" customHeight="1" x14ac:dyDescent="0.2">
      <c r="A79" s="138" t="s">
        <v>33</v>
      </c>
      <c r="B79" s="148">
        <v>6011</v>
      </c>
      <c r="C79" s="138" t="s">
        <v>34</v>
      </c>
      <c r="D79" s="148" t="s">
        <v>35</v>
      </c>
      <c r="E79" s="40" t="s">
        <v>36</v>
      </c>
      <c r="F79" s="35">
        <v>2021</v>
      </c>
      <c r="G79" s="36">
        <f>I79</f>
        <v>1484700</v>
      </c>
      <c r="H79" s="115">
        <v>0</v>
      </c>
      <c r="I79" s="36">
        <v>1484700</v>
      </c>
      <c r="J79" s="37"/>
      <c r="K79" s="72">
        <v>2031</v>
      </c>
    </row>
    <row r="80" spans="1:50" s="16" customFormat="1" ht="31.5" x14ac:dyDescent="0.2">
      <c r="A80" s="139"/>
      <c r="B80" s="150"/>
      <c r="C80" s="139"/>
      <c r="D80" s="150"/>
      <c r="E80" s="40" t="s">
        <v>37</v>
      </c>
      <c r="F80" s="35">
        <v>2021</v>
      </c>
      <c r="G80" s="36">
        <f t="shared" ref="G80:G84" si="3">I80</f>
        <v>1478200</v>
      </c>
      <c r="H80" s="115">
        <v>0</v>
      </c>
      <c r="I80" s="36">
        <v>1478200</v>
      </c>
      <c r="J80" s="37"/>
      <c r="K80" s="72">
        <v>2032</v>
      </c>
    </row>
    <row r="81" spans="1:11" s="16" customFormat="1" ht="31.5" x14ac:dyDescent="0.25">
      <c r="A81" s="138" t="s">
        <v>11</v>
      </c>
      <c r="B81" s="148">
        <v>6030</v>
      </c>
      <c r="C81" s="151" t="s">
        <v>18</v>
      </c>
      <c r="D81" s="180" t="s">
        <v>19</v>
      </c>
      <c r="E81" s="41" t="s">
        <v>132</v>
      </c>
      <c r="F81" s="35">
        <v>2021</v>
      </c>
      <c r="G81" s="36">
        <f t="shared" si="3"/>
        <v>588027</v>
      </c>
      <c r="H81" s="115">
        <v>0</v>
      </c>
      <c r="I81" s="36">
        <v>588027</v>
      </c>
      <c r="J81" s="37"/>
      <c r="K81" s="72">
        <v>2061</v>
      </c>
    </row>
    <row r="82" spans="1:11" s="16" customFormat="1" ht="31.5" x14ac:dyDescent="0.25">
      <c r="A82" s="147"/>
      <c r="B82" s="149"/>
      <c r="C82" s="152"/>
      <c r="D82" s="181"/>
      <c r="E82" s="41" t="s">
        <v>133</v>
      </c>
      <c r="F82" s="35">
        <v>2021</v>
      </c>
      <c r="G82" s="36">
        <f t="shared" si="3"/>
        <v>413680</v>
      </c>
      <c r="H82" s="115">
        <v>0</v>
      </c>
      <c r="I82" s="36">
        <v>413680</v>
      </c>
      <c r="J82" s="37"/>
      <c r="K82" s="72">
        <v>2062</v>
      </c>
    </row>
    <row r="83" spans="1:11" s="16" customFormat="1" ht="31.5" x14ac:dyDescent="0.25">
      <c r="A83" s="147"/>
      <c r="B83" s="149"/>
      <c r="C83" s="152"/>
      <c r="D83" s="181"/>
      <c r="E83" s="41" t="s">
        <v>134</v>
      </c>
      <c r="F83" s="35">
        <v>2021</v>
      </c>
      <c r="G83" s="36">
        <f t="shared" si="3"/>
        <v>610349</v>
      </c>
      <c r="H83" s="115">
        <v>0</v>
      </c>
      <c r="I83" s="36">
        <v>610349</v>
      </c>
      <c r="J83" s="37"/>
      <c r="K83" s="72">
        <v>2063</v>
      </c>
    </row>
    <row r="84" spans="1:11" s="16" customFormat="1" ht="31.5" x14ac:dyDescent="0.25">
      <c r="A84" s="147"/>
      <c r="B84" s="149"/>
      <c r="C84" s="152"/>
      <c r="D84" s="181"/>
      <c r="E84" s="41" t="s">
        <v>135</v>
      </c>
      <c r="F84" s="35">
        <v>2021</v>
      </c>
      <c r="G84" s="36">
        <f t="shared" si="3"/>
        <v>725932</v>
      </c>
      <c r="H84" s="115">
        <v>0</v>
      </c>
      <c r="I84" s="36">
        <v>725932</v>
      </c>
      <c r="J84" s="37"/>
      <c r="K84" s="72">
        <v>2064</v>
      </c>
    </row>
    <row r="85" spans="1:11" s="16" customFormat="1" ht="31.5" x14ac:dyDescent="0.25">
      <c r="A85" s="147"/>
      <c r="B85" s="149"/>
      <c r="C85" s="152"/>
      <c r="D85" s="181"/>
      <c r="E85" s="41" t="s">
        <v>136</v>
      </c>
      <c r="F85" s="35">
        <v>2021</v>
      </c>
      <c r="G85" s="36">
        <f t="shared" ref="G85:G87" si="4">I85</f>
        <v>40775</v>
      </c>
      <c r="H85" s="115">
        <v>0</v>
      </c>
      <c r="I85" s="36">
        <v>40775</v>
      </c>
      <c r="J85" s="37"/>
      <c r="K85" s="72">
        <v>2065</v>
      </c>
    </row>
    <row r="86" spans="1:11" s="16" customFormat="1" ht="31.5" x14ac:dyDescent="0.25">
      <c r="A86" s="147"/>
      <c r="B86" s="149"/>
      <c r="C86" s="152"/>
      <c r="D86" s="181"/>
      <c r="E86" s="41" t="s">
        <v>137</v>
      </c>
      <c r="F86" s="35">
        <v>2021</v>
      </c>
      <c r="G86" s="36">
        <f t="shared" si="4"/>
        <v>36293</v>
      </c>
      <c r="H86" s="115">
        <v>0</v>
      </c>
      <c r="I86" s="36">
        <v>36293</v>
      </c>
      <c r="J86" s="37"/>
      <c r="K86" s="72">
        <v>2066</v>
      </c>
    </row>
    <row r="87" spans="1:11" s="16" customFormat="1" ht="31.5" x14ac:dyDescent="0.25">
      <c r="A87" s="147"/>
      <c r="B87" s="149"/>
      <c r="C87" s="152"/>
      <c r="D87" s="181"/>
      <c r="E87" s="41" t="s">
        <v>138</v>
      </c>
      <c r="F87" s="35">
        <v>2021</v>
      </c>
      <c r="G87" s="36">
        <f t="shared" si="4"/>
        <v>29662</v>
      </c>
      <c r="H87" s="115">
        <v>0</v>
      </c>
      <c r="I87" s="36">
        <v>29662</v>
      </c>
      <c r="J87" s="37"/>
      <c r="K87" s="72">
        <v>2067</v>
      </c>
    </row>
    <row r="88" spans="1:11" s="16" customFormat="1" ht="31.5" x14ac:dyDescent="0.25">
      <c r="A88" s="147"/>
      <c r="B88" s="149"/>
      <c r="C88" s="152"/>
      <c r="D88" s="181"/>
      <c r="E88" s="41" t="s">
        <v>139</v>
      </c>
      <c r="F88" s="35">
        <v>2021</v>
      </c>
      <c r="G88" s="36">
        <f>I88</f>
        <v>34897</v>
      </c>
      <c r="H88" s="115">
        <v>0</v>
      </c>
      <c r="I88" s="36">
        <v>34897</v>
      </c>
      <c r="J88" s="37"/>
      <c r="K88" s="72">
        <v>2068</v>
      </c>
    </row>
    <row r="89" spans="1:11" s="16" customFormat="1" ht="31.5" x14ac:dyDescent="0.25">
      <c r="A89" s="147"/>
      <c r="B89" s="149"/>
      <c r="C89" s="152"/>
      <c r="D89" s="181"/>
      <c r="E89" s="41" t="s">
        <v>146</v>
      </c>
      <c r="F89" s="35">
        <v>2021</v>
      </c>
      <c r="G89" s="36">
        <v>0</v>
      </c>
      <c r="H89" s="115">
        <v>0</v>
      </c>
      <c r="I89" s="36">
        <v>381000</v>
      </c>
      <c r="J89" s="37"/>
      <c r="K89" s="72">
        <v>2070</v>
      </c>
    </row>
    <row r="90" spans="1:11" s="16" customFormat="1" ht="31.5" x14ac:dyDescent="0.25">
      <c r="A90" s="147"/>
      <c r="B90" s="149"/>
      <c r="C90" s="152"/>
      <c r="D90" s="181"/>
      <c r="E90" s="41" t="s">
        <v>111</v>
      </c>
      <c r="F90" s="35">
        <v>2021</v>
      </c>
      <c r="G90" s="36">
        <f t="shared" ref="G90:G92" si="5">I90</f>
        <v>38835</v>
      </c>
      <c r="H90" s="115">
        <v>0</v>
      </c>
      <c r="I90" s="36">
        <v>38835</v>
      </c>
      <c r="J90" s="37"/>
      <c r="K90" s="72">
        <v>2071</v>
      </c>
    </row>
    <row r="91" spans="1:11" s="16" customFormat="1" ht="31.5" x14ac:dyDescent="0.25">
      <c r="A91" s="147"/>
      <c r="B91" s="149"/>
      <c r="C91" s="152"/>
      <c r="D91" s="181"/>
      <c r="E91" s="41" t="s">
        <v>121</v>
      </c>
      <c r="F91" s="35">
        <v>2021</v>
      </c>
      <c r="G91" s="36">
        <f t="shared" si="5"/>
        <v>49005</v>
      </c>
      <c r="H91" s="115">
        <v>0</v>
      </c>
      <c r="I91" s="36">
        <v>49005</v>
      </c>
      <c r="J91" s="37"/>
      <c r="K91" s="72">
        <v>2072</v>
      </c>
    </row>
    <row r="92" spans="1:11" s="16" customFormat="1" ht="31.5" x14ac:dyDescent="0.25">
      <c r="A92" s="147"/>
      <c r="B92" s="149"/>
      <c r="C92" s="152"/>
      <c r="D92" s="181"/>
      <c r="E92" s="41" t="s">
        <v>112</v>
      </c>
      <c r="F92" s="35">
        <v>2021</v>
      </c>
      <c r="G92" s="36">
        <f t="shared" si="5"/>
        <v>40977</v>
      </c>
      <c r="H92" s="115">
        <v>0</v>
      </c>
      <c r="I92" s="36">
        <v>40977</v>
      </c>
      <c r="J92" s="37"/>
      <c r="K92" s="72">
        <v>2073</v>
      </c>
    </row>
    <row r="93" spans="1:11" s="16" customFormat="1" ht="31.5" x14ac:dyDescent="0.25">
      <c r="A93" s="147"/>
      <c r="B93" s="149"/>
      <c r="C93" s="152"/>
      <c r="D93" s="181"/>
      <c r="E93" s="41" t="s">
        <v>113</v>
      </c>
      <c r="F93" s="35">
        <v>2021</v>
      </c>
      <c r="G93" s="36">
        <f>I93</f>
        <v>40356</v>
      </c>
      <c r="H93" s="115">
        <v>0</v>
      </c>
      <c r="I93" s="36">
        <v>40356</v>
      </c>
      <c r="J93" s="37"/>
      <c r="K93" s="72">
        <v>2074</v>
      </c>
    </row>
    <row r="94" spans="1:11" s="90" customFormat="1" ht="18.75" customHeight="1" x14ac:dyDescent="0.25">
      <c r="A94" s="147"/>
      <c r="B94" s="149"/>
      <c r="C94" s="152"/>
      <c r="D94" s="181"/>
      <c r="E94" s="41" t="s">
        <v>158</v>
      </c>
      <c r="F94" s="35">
        <v>2021</v>
      </c>
      <c r="G94" s="36">
        <f>I94</f>
        <v>499860</v>
      </c>
      <c r="H94" s="115">
        <v>0</v>
      </c>
      <c r="I94" s="36">
        <v>499860</v>
      </c>
      <c r="J94" s="37"/>
      <c r="K94" s="89">
        <v>2100</v>
      </c>
    </row>
    <row r="95" spans="1:11" s="90" customFormat="1" ht="31.5" x14ac:dyDescent="0.25">
      <c r="A95" s="147"/>
      <c r="B95" s="149"/>
      <c r="C95" s="152"/>
      <c r="D95" s="181"/>
      <c r="E95" s="41" t="s">
        <v>159</v>
      </c>
      <c r="F95" s="35">
        <v>2021</v>
      </c>
      <c r="G95" s="36">
        <f>I95</f>
        <v>3025397</v>
      </c>
      <c r="H95" s="115">
        <v>0</v>
      </c>
      <c r="I95" s="36">
        <v>3025397</v>
      </c>
      <c r="J95" s="37"/>
      <c r="K95" s="89">
        <v>2101</v>
      </c>
    </row>
    <row r="96" spans="1:11" s="90" customFormat="1" ht="31.5" x14ac:dyDescent="0.25">
      <c r="A96" s="139"/>
      <c r="B96" s="150"/>
      <c r="C96" s="153"/>
      <c r="D96" s="182"/>
      <c r="E96" s="41" t="s">
        <v>162</v>
      </c>
      <c r="F96" s="35">
        <v>2021</v>
      </c>
      <c r="G96" s="36">
        <f>115243</f>
        <v>115243</v>
      </c>
      <c r="H96" s="115">
        <v>0</v>
      </c>
      <c r="I96" s="36">
        <v>115243</v>
      </c>
      <c r="J96" s="37"/>
      <c r="K96" s="89">
        <v>2114</v>
      </c>
    </row>
    <row r="97" spans="1:11" s="16" customFormat="1" ht="31.5" x14ac:dyDescent="0.25">
      <c r="A97" s="138" t="s">
        <v>66</v>
      </c>
      <c r="B97" s="148">
        <v>6040</v>
      </c>
      <c r="C97" s="151" t="s">
        <v>68</v>
      </c>
      <c r="D97" s="148" t="s">
        <v>67</v>
      </c>
      <c r="E97" s="41" t="s">
        <v>114</v>
      </c>
      <c r="F97" s="35">
        <v>2021</v>
      </c>
      <c r="G97" s="36">
        <f>I97</f>
        <v>49965</v>
      </c>
      <c r="H97" s="115">
        <v>0</v>
      </c>
      <c r="I97" s="36">
        <v>49965</v>
      </c>
      <c r="J97" s="37"/>
      <c r="K97" s="72">
        <v>2075</v>
      </c>
    </row>
    <row r="98" spans="1:11" s="16" customFormat="1" ht="31.5" x14ac:dyDescent="0.2">
      <c r="A98" s="139"/>
      <c r="B98" s="150"/>
      <c r="C98" s="153"/>
      <c r="D98" s="150"/>
      <c r="E98" s="17" t="s">
        <v>109</v>
      </c>
      <c r="F98" s="35">
        <v>2021</v>
      </c>
      <c r="G98" s="36">
        <f>I98</f>
        <v>3744531</v>
      </c>
      <c r="H98" s="115">
        <v>0</v>
      </c>
      <c r="I98" s="36">
        <v>3744531</v>
      </c>
      <c r="J98" s="37"/>
      <c r="K98" s="72">
        <v>2076</v>
      </c>
    </row>
    <row r="99" spans="1:11" s="16" customFormat="1" ht="31.5" customHeight="1" x14ac:dyDescent="0.25">
      <c r="A99" s="209" t="s">
        <v>47</v>
      </c>
      <c r="B99" s="162">
        <v>7461</v>
      </c>
      <c r="C99" s="138" t="s">
        <v>20</v>
      </c>
      <c r="D99" s="180" t="s">
        <v>48</v>
      </c>
      <c r="E99" s="33" t="s">
        <v>120</v>
      </c>
      <c r="F99" s="35">
        <v>2021</v>
      </c>
      <c r="G99" s="36">
        <f t="shared" ref="G99:G100" si="6">I99</f>
        <v>483498</v>
      </c>
      <c r="H99" s="115">
        <v>0</v>
      </c>
      <c r="I99" s="36">
        <v>483498</v>
      </c>
      <c r="J99" s="37"/>
      <c r="K99" s="72">
        <v>2077</v>
      </c>
    </row>
    <row r="100" spans="1:11" s="16" customFormat="1" ht="31.5" x14ac:dyDescent="0.25">
      <c r="A100" s="210"/>
      <c r="B100" s="212"/>
      <c r="C100" s="147"/>
      <c r="D100" s="181"/>
      <c r="E100" s="33" t="s">
        <v>140</v>
      </c>
      <c r="F100" s="35">
        <v>2021</v>
      </c>
      <c r="G100" s="36">
        <f t="shared" si="6"/>
        <v>1499979</v>
      </c>
      <c r="H100" s="115">
        <v>0</v>
      </c>
      <c r="I100" s="36">
        <v>1499979</v>
      </c>
      <c r="J100" s="37"/>
      <c r="K100" s="72">
        <v>2078</v>
      </c>
    </row>
    <row r="101" spans="1:11" s="16" customFormat="1" ht="31.5" x14ac:dyDescent="0.25">
      <c r="A101" s="210"/>
      <c r="B101" s="212"/>
      <c r="C101" s="147"/>
      <c r="D101" s="181"/>
      <c r="E101" s="33" t="s">
        <v>141</v>
      </c>
      <c r="F101" s="35">
        <v>2021</v>
      </c>
      <c r="G101" s="36">
        <f>I101</f>
        <v>29313</v>
      </c>
      <c r="H101" s="115">
        <v>0</v>
      </c>
      <c r="I101" s="36">
        <v>29313</v>
      </c>
      <c r="J101" s="37"/>
      <c r="K101" s="72">
        <v>2079</v>
      </c>
    </row>
    <row r="102" spans="1:11" s="16" customFormat="1" ht="18.75" x14ac:dyDescent="0.25">
      <c r="A102" s="210"/>
      <c r="B102" s="212"/>
      <c r="C102" s="147"/>
      <c r="D102" s="181"/>
      <c r="E102" s="33" t="s">
        <v>110</v>
      </c>
      <c r="F102" s="35">
        <v>2021</v>
      </c>
      <c r="G102" s="36">
        <f>I102</f>
        <v>1380691</v>
      </c>
      <c r="H102" s="115">
        <v>0</v>
      </c>
      <c r="I102" s="36">
        <v>1380691</v>
      </c>
      <c r="J102" s="37"/>
      <c r="K102" s="72">
        <v>2080</v>
      </c>
    </row>
    <row r="103" spans="1:11" s="16" customFormat="1" ht="31.5" x14ac:dyDescent="0.25">
      <c r="A103" s="210"/>
      <c r="B103" s="212"/>
      <c r="C103" s="147"/>
      <c r="D103" s="181"/>
      <c r="E103" s="33" t="s">
        <v>116</v>
      </c>
      <c r="F103" s="35">
        <v>2021</v>
      </c>
      <c r="G103" s="36">
        <f t="shared" ref="G103:G104" si="7">I103</f>
        <v>48777</v>
      </c>
      <c r="H103" s="115">
        <v>0</v>
      </c>
      <c r="I103" s="36">
        <v>48777</v>
      </c>
      <c r="J103" s="37"/>
      <c r="K103" s="72">
        <v>2081</v>
      </c>
    </row>
    <row r="104" spans="1:11" s="16" customFormat="1" ht="31.5" x14ac:dyDescent="0.25">
      <c r="A104" s="210"/>
      <c r="B104" s="212"/>
      <c r="C104" s="147"/>
      <c r="D104" s="181"/>
      <c r="E104" s="33" t="s">
        <v>115</v>
      </c>
      <c r="F104" s="35">
        <v>2021</v>
      </c>
      <c r="G104" s="36">
        <f t="shared" si="7"/>
        <v>47835</v>
      </c>
      <c r="H104" s="115">
        <v>0</v>
      </c>
      <c r="I104" s="36">
        <v>47835</v>
      </c>
      <c r="J104" s="37"/>
      <c r="K104" s="72">
        <v>2082</v>
      </c>
    </row>
    <row r="105" spans="1:11" s="16" customFormat="1" ht="31.5" x14ac:dyDescent="0.25">
      <c r="A105" s="210"/>
      <c r="B105" s="212"/>
      <c r="C105" s="147"/>
      <c r="D105" s="181"/>
      <c r="E105" s="33" t="s">
        <v>119</v>
      </c>
      <c r="F105" s="35">
        <v>2021</v>
      </c>
      <c r="G105" s="36">
        <f t="shared" ref="G105:G114" si="8">I105</f>
        <v>25000</v>
      </c>
      <c r="H105" s="115">
        <v>0</v>
      </c>
      <c r="I105" s="36">
        <v>25000</v>
      </c>
      <c r="J105" s="37"/>
      <c r="K105" s="72">
        <v>2083</v>
      </c>
    </row>
    <row r="106" spans="1:11" s="16" customFormat="1" ht="31.5" x14ac:dyDescent="0.25">
      <c r="A106" s="210"/>
      <c r="B106" s="212"/>
      <c r="C106" s="147"/>
      <c r="D106" s="181"/>
      <c r="E106" s="33" t="s">
        <v>142</v>
      </c>
      <c r="F106" s="35">
        <v>2021</v>
      </c>
      <c r="G106" s="36">
        <f t="shared" si="8"/>
        <v>49899</v>
      </c>
      <c r="H106" s="115">
        <v>0</v>
      </c>
      <c r="I106" s="36">
        <v>49899</v>
      </c>
      <c r="J106" s="37"/>
      <c r="K106" s="72">
        <v>2084</v>
      </c>
    </row>
    <row r="107" spans="1:11" s="16" customFormat="1" ht="31.5" x14ac:dyDescent="0.25">
      <c r="A107" s="210"/>
      <c r="B107" s="212"/>
      <c r="C107" s="147"/>
      <c r="D107" s="181"/>
      <c r="E107" s="33" t="s">
        <v>143</v>
      </c>
      <c r="F107" s="35">
        <v>2021</v>
      </c>
      <c r="G107" s="36">
        <f t="shared" si="8"/>
        <v>35854</v>
      </c>
      <c r="H107" s="115">
        <v>0</v>
      </c>
      <c r="I107" s="36">
        <v>35854</v>
      </c>
      <c r="J107" s="37"/>
      <c r="K107" s="72">
        <v>2085</v>
      </c>
    </row>
    <row r="108" spans="1:11" s="16" customFormat="1" ht="31.5" x14ac:dyDescent="0.25">
      <c r="A108" s="210"/>
      <c r="B108" s="212"/>
      <c r="C108" s="147"/>
      <c r="D108" s="181"/>
      <c r="E108" s="33" t="s">
        <v>144</v>
      </c>
      <c r="F108" s="35">
        <v>2021</v>
      </c>
      <c r="G108" s="36">
        <f t="shared" si="8"/>
        <v>197823</v>
      </c>
      <c r="H108" s="115">
        <v>0</v>
      </c>
      <c r="I108" s="36">
        <v>197823</v>
      </c>
      <c r="J108" s="37"/>
      <c r="K108" s="72">
        <v>2086</v>
      </c>
    </row>
    <row r="109" spans="1:11" s="16" customFormat="1" ht="31.5" x14ac:dyDescent="0.25">
      <c r="A109" s="210"/>
      <c r="B109" s="212"/>
      <c r="C109" s="147"/>
      <c r="D109" s="181"/>
      <c r="E109" s="33" t="s">
        <v>145</v>
      </c>
      <c r="F109" s="35">
        <v>2021</v>
      </c>
      <c r="G109" s="36">
        <f t="shared" si="8"/>
        <v>49122</v>
      </c>
      <c r="H109" s="115">
        <v>0</v>
      </c>
      <c r="I109" s="36">
        <v>49122</v>
      </c>
      <c r="J109" s="37"/>
      <c r="K109" s="72">
        <v>2087</v>
      </c>
    </row>
    <row r="110" spans="1:11" s="16" customFormat="1" ht="31.5" x14ac:dyDescent="0.25">
      <c r="A110" s="210"/>
      <c r="B110" s="212"/>
      <c r="C110" s="147"/>
      <c r="D110" s="181"/>
      <c r="E110" s="33" t="s">
        <v>118</v>
      </c>
      <c r="F110" s="35">
        <v>2021</v>
      </c>
      <c r="G110" s="36">
        <f t="shared" si="8"/>
        <v>49730</v>
      </c>
      <c r="H110" s="115">
        <v>0</v>
      </c>
      <c r="I110" s="36">
        <v>49730</v>
      </c>
      <c r="J110" s="37"/>
      <c r="K110" s="72">
        <v>2088</v>
      </c>
    </row>
    <row r="111" spans="1:11" s="16" customFormat="1" ht="31.5" x14ac:dyDescent="0.25">
      <c r="A111" s="210"/>
      <c r="B111" s="212"/>
      <c r="C111" s="147"/>
      <c r="D111" s="181"/>
      <c r="E111" s="41" t="s">
        <v>117</v>
      </c>
      <c r="F111" s="35">
        <v>2021</v>
      </c>
      <c r="G111" s="36">
        <f t="shared" si="8"/>
        <v>152924</v>
      </c>
      <c r="H111" s="115">
        <v>0</v>
      </c>
      <c r="I111" s="36">
        <v>152924</v>
      </c>
      <c r="J111" s="37"/>
      <c r="K111" s="72">
        <v>2089</v>
      </c>
    </row>
    <row r="112" spans="1:11" s="16" customFormat="1" ht="31.5" x14ac:dyDescent="0.25">
      <c r="A112" s="210"/>
      <c r="B112" s="212"/>
      <c r="C112" s="147"/>
      <c r="D112" s="181"/>
      <c r="E112" s="41" t="s">
        <v>122</v>
      </c>
      <c r="F112" s="35">
        <v>2021</v>
      </c>
      <c r="G112" s="36">
        <f t="shared" si="8"/>
        <v>49359</v>
      </c>
      <c r="H112" s="115">
        <v>0</v>
      </c>
      <c r="I112" s="36">
        <v>49359</v>
      </c>
      <c r="J112" s="37"/>
      <c r="K112" s="72">
        <v>2090</v>
      </c>
    </row>
    <row r="113" spans="1:50" s="16" customFormat="1" ht="31.5" x14ac:dyDescent="0.25">
      <c r="A113" s="210"/>
      <c r="B113" s="212"/>
      <c r="C113" s="147"/>
      <c r="D113" s="181"/>
      <c r="E113" s="33" t="s">
        <v>147</v>
      </c>
      <c r="F113" s="35">
        <v>2021</v>
      </c>
      <c r="G113" s="36">
        <f t="shared" si="8"/>
        <v>25375</v>
      </c>
      <c r="H113" s="115">
        <v>0</v>
      </c>
      <c r="I113" s="36">
        <v>25375</v>
      </c>
      <c r="J113" s="37"/>
      <c r="K113" s="72">
        <v>2091</v>
      </c>
    </row>
    <row r="114" spans="1:50" s="16" customFormat="1" ht="47.25" x14ac:dyDescent="0.25">
      <c r="A114" s="210"/>
      <c r="B114" s="212"/>
      <c r="C114" s="147"/>
      <c r="D114" s="181"/>
      <c r="E114" s="41" t="s">
        <v>123</v>
      </c>
      <c r="F114" s="35">
        <v>2021</v>
      </c>
      <c r="G114" s="36">
        <f t="shared" si="8"/>
        <v>165400</v>
      </c>
      <c r="H114" s="115">
        <v>0</v>
      </c>
      <c r="I114" s="36">
        <v>165400</v>
      </c>
      <c r="J114" s="37"/>
      <c r="K114" s="72">
        <v>2092</v>
      </c>
    </row>
    <row r="115" spans="1:50" s="90" customFormat="1" ht="31.5" x14ac:dyDescent="0.25">
      <c r="A115" s="210"/>
      <c r="B115" s="212"/>
      <c r="C115" s="147"/>
      <c r="D115" s="181"/>
      <c r="E115" s="41" t="s">
        <v>163</v>
      </c>
      <c r="F115" s="35">
        <v>2021</v>
      </c>
      <c r="G115" s="36">
        <f>I115</f>
        <v>455618.78</v>
      </c>
      <c r="H115" s="115">
        <v>0</v>
      </c>
      <c r="I115" s="36">
        <v>455618.78</v>
      </c>
      <c r="J115" s="37"/>
      <c r="K115" s="89">
        <v>2102</v>
      </c>
    </row>
    <row r="116" spans="1:50" s="90" customFormat="1" ht="31.5" x14ac:dyDescent="0.25">
      <c r="A116" s="210"/>
      <c r="B116" s="212"/>
      <c r="C116" s="147"/>
      <c r="D116" s="181"/>
      <c r="E116" s="41" t="s">
        <v>164</v>
      </c>
      <c r="F116" s="35">
        <v>2021</v>
      </c>
      <c r="G116" s="36">
        <f>I116</f>
        <v>6575.93</v>
      </c>
      <c r="H116" s="115">
        <v>0</v>
      </c>
      <c r="I116" s="36">
        <v>6575.93</v>
      </c>
      <c r="J116" s="37"/>
      <c r="K116" s="89">
        <v>2103</v>
      </c>
    </row>
    <row r="117" spans="1:50" s="90" customFormat="1" ht="31.5" x14ac:dyDescent="0.25">
      <c r="A117" s="210"/>
      <c r="B117" s="212"/>
      <c r="C117" s="147"/>
      <c r="D117" s="181"/>
      <c r="E117" s="41" t="s">
        <v>160</v>
      </c>
      <c r="F117" s="35">
        <v>2021</v>
      </c>
      <c r="G117" s="36">
        <f>I117</f>
        <v>4649124</v>
      </c>
      <c r="H117" s="115">
        <v>0</v>
      </c>
      <c r="I117" s="36">
        <v>4649124</v>
      </c>
      <c r="J117" s="37"/>
      <c r="K117" s="89">
        <v>2104</v>
      </c>
    </row>
    <row r="118" spans="1:50" s="90" customFormat="1" ht="31.5" x14ac:dyDescent="0.25">
      <c r="A118" s="211"/>
      <c r="B118" s="163"/>
      <c r="C118" s="139"/>
      <c r="D118" s="182"/>
      <c r="E118" s="41" t="s">
        <v>157</v>
      </c>
      <c r="F118" s="35">
        <v>2021</v>
      </c>
      <c r="G118" s="36">
        <f>I118</f>
        <v>2086945</v>
      </c>
      <c r="H118" s="115">
        <v>0</v>
      </c>
      <c r="I118" s="36">
        <v>2086945</v>
      </c>
      <c r="J118" s="37"/>
      <c r="K118" s="89">
        <v>2105</v>
      </c>
    </row>
    <row r="119" spans="1:50" s="16" customFormat="1" ht="31.5" x14ac:dyDescent="0.25">
      <c r="A119" s="7" t="s">
        <v>129</v>
      </c>
      <c r="B119" s="38">
        <v>7330</v>
      </c>
      <c r="C119" s="39" t="s">
        <v>5</v>
      </c>
      <c r="D119" s="80" t="s">
        <v>128</v>
      </c>
      <c r="E119" s="41" t="s">
        <v>175</v>
      </c>
      <c r="F119" s="35">
        <v>2021</v>
      </c>
      <c r="G119" s="36">
        <f>I119</f>
        <v>49500</v>
      </c>
      <c r="H119" s="115">
        <v>0</v>
      </c>
      <c r="I119" s="36">
        <v>49500</v>
      </c>
      <c r="J119" s="37"/>
      <c r="K119" s="72">
        <v>2093</v>
      </c>
    </row>
    <row r="120" spans="1:50" s="5" customFormat="1" ht="18.75" x14ac:dyDescent="0.2">
      <c r="A120" s="213"/>
      <c r="B120" s="214"/>
      <c r="C120" s="215"/>
      <c r="D120" s="48" t="s">
        <v>83</v>
      </c>
      <c r="E120" s="49"/>
      <c r="F120" s="52" t="s">
        <v>7</v>
      </c>
      <c r="G120" s="105" t="s">
        <v>7</v>
      </c>
      <c r="H120" s="105" t="s">
        <v>7</v>
      </c>
      <c r="I120" s="105">
        <f>I121+I122</f>
        <v>6295001</v>
      </c>
      <c r="J120" s="111" t="s">
        <v>7</v>
      </c>
      <c r="K120" s="130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  <c r="AD120" s="1"/>
      <c r="AE120" s="1"/>
      <c r="AF120" s="1"/>
      <c r="AG120" s="1"/>
      <c r="AH120" s="1"/>
      <c r="AI120" s="1"/>
      <c r="AJ120" s="1"/>
      <c r="AK120" s="1"/>
      <c r="AL120" s="1"/>
      <c r="AM120" s="1"/>
      <c r="AN120" s="1"/>
      <c r="AO120" s="1"/>
      <c r="AP120" s="1"/>
      <c r="AQ120" s="1"/>
      <c r="AR120" s="1"/>
      <c r="AS120" s="1"/>
      <c r="AT120" s="1"/>
      <c r="AU120" s="1"/>
      <c r="AV120" s="1"/>
      <c r="AW120" s="1"/>
      <c r="AX120" s="1"/>
    </row>
    <row r="121" spans="1:50" s="16" customFormat="1" ht="18.75" x14ac:dyDescent="0.25">
      <c r="A121" s="179" t="s">
        <v>11</v>
      </c>
      <c r="B121" s="178">
        <v>6030</v>
      </c>
      <c r="C121" s="177" t="s">
        <v>18</v>
      </c>
      <c r="D121" s="175" t="s">
        <v>19</v>
      </c>
      <c r="E121" s="41" t="s">
        <v>98</v>
      </c>
      <c r="F121" s="35">
        <v>2021</v>
      </c>
      <c r="G121" s="36">
        <v>0</v>
      </c>
      <c r="H121" s="115">
        <v>0</v>
      </c>
      <c r="I121" s="36">
        <f>3466000+1700000+890000+224000</f>
        <v>6280000</v>
      </c>
      <c r="J121" s="37"/>
      <c r="K121" s="72">
        <v>2052</v>
      </c>
      <c r="L121" s="16" t="s">
        <v>226</v>
      </c>
    </row>
    <row r="122" spans="1:50" s="16" customFormat="1" ht="31.5" x14ac:dyDescent="0.25">
      <c r="A122" s="179"/>
      <c r="B122" s="178"/>
      <c r="C122" s="177"/>
      <c r="D122" s="176"/>
      <c r="E122" s="41" t="s">
        <v>243</v>
      </c>
      <c r="F122" s="35">
        <v>2021</v>
      </c>
      <c r="G122" s="36">
        <v>15001</v>
      </c>
      <c r="H122" s="115">
        <v>0</v>
      </c>
      <c r="I122" s="36">
        <v>15001</v>
      </c>
      <c r="J122" s="37"/>
      <c r="K122" s="72">
        <v>2128</v>
      </c>
    </row>
    <row r="123" spans="1:50" s="5" customFormat="1" ht="18.75" x14ac:dyDescent="0.2">
      <c r="A123" s="213"/>
      <c r="B123" s="214"/>
      <c r="C123" s="215"/>
      <c r="D123" s="48" t="s">
        <v>125</v>
      </c>
      <c r="E123" s="49"/>
      <c r="F123" s="52" t="s">
        <v>7</v>
      </c>
      <c r="G123" s="105" t="s">
        <v>7</v>
      </c>
      <c r="H123" s="105" t="s">
        <v>7</v>
      </c>
      <c r="I123" s="105">
        <f>I124</f>
        <v>146700</v>
      </c>
      <c r="J123" s="111" t="s">
        <v>7</v>
      </c>
      <c r="K123" s="130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  <c r="AD123" s="1"/>
      <c r="AE123" s="1"/>
      <c r="AF123" s="1"/>
      <c r="AG123" s="1"/>
      <c r="AH123" s="1"/>
      <c r="AI123" s="1"/>
      <c r="AJ123" s="1"/>
      <c r="AK123" s="1"/>
      <c r="AL123" s="1"/>
      <c r="AM123" s="1"/>
      <c r="AN123" s="1"/>
      <c r="AO123" s="1"/>
      <c r="AP123" s="1"/>
      <c r="AQ123" s="1"/>
      <c r="AR123" s="1"/>
      <c r="AS123" s="1"/>
      <c r="AT123" s="1"/>
      <c r="AU123" s="1"/>
      <c r="AV123" s="1"/>
      <c r="AW123" s="1"/>
      <c r="AX123" s="1"/>
    </row>
    <row r="124" spans="1:50" s="16" customFormat="1" ht="18.75" x14ac:dyDescent="0.25">
      <c r="A124" s="7" t="s">
        <v>124</v>
      </c>
      <c r="B124" s="77" t="s">
        <v>22</v>
      </c>
      <c r="C124" s="78" t="s">
        <v>127</v>
      </c>
      <c r="D124" s="79" t="s">
        <v>126</v>
      </c>
      <c r="E124" s="41" t="s">
        <v>98</v>
      </c>
      <c r="F124" s="35">
        <v>2021</v>
      </c>
      <c r="G124" s="36">
        <v>0</v>
      </c>
      <c r="H124" s="115">
        <v>0</v>
      </c>
      <c r="I124" s="36">
        <v>146700</v>
      </c>
      <c r="J124" s="37"/>
      <c r="K124" s="72">
        <v>2094</v>
      </c>
      <c r="L124" s="16" t="s">
        <v>224</v>
      </c>
    </row>
    <row r="125" spans="1:50" s="5" customFormat="1" ht="18.75" x14ac:dyDescent="0.25">
      <c r="A125" s="102" t="s">
        <v>183</v>
      </c>
      <c r="B125" s="55"/>
      <c r="C125" s="43"/>
      <c r="D125" s="44" t="s">
        <v>80</v>
      </c>
      <c r="E125" s="45"/>
      <c r="F125" s="52" t="s">
        <v>7</v>
      </c>
      <c r="G125" s="105" t="s">
        <v>7</v>
      </c>
      <c r="H125" s="105" t="s">
        <v>7</v>
      </c>
      <c r="I125" s="105">
        <f>SUM(I126:I134)+I136+I137+I138+I139+I140+I141+I142+I143+I144</f>
        <v>29074658</v>
      </c>
      <c r="J125" s="111" t="s">
        <v>7</v>
      </c>
      <c r="K125" s="131"/>
    </row>
    <row r="126" spans="1:50" s="16" customFormat="1" ht="31.5" x14ac:dyDescent="0.25">
      <c r="A126" s="179" t="s">
        <v>23</v>
      </c>
      <c r="B126" s="216">
        <v>7321</v>
      </c>
      <c r="C126" s="179" t="s">
        <v>24</v>
      </c>
      <c r="D126" s="216" t="s">
        <v>52</v>
      </c>
      <c r="E126" s="41" t="s">
        <v>206</v>
      </c>
      <c r="F126" s="35">
        <v>2021</v>
      </c>
      <c r="G126" s="36">
        <f>I126</f>
        <v>329527</v>
      </c>
      <c r="H126" s="115">
        <v>0</v>
      </c>
      <c r="I126" s="36">
        <f>49900+279627</f>
        <v>329527</v>
      </c>
      <c r="J126" s="37"/>
      <c r="K126" s="72">
        <v>2028</v>
      </c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  <c r="AF126" s="6"/>
      <c r="AG126" s="6"/>
      <c r="AH126" s="6"/>
      <c r="AI126" s="6"/>
      <c r="AJ126" s="6"/>
      <c r="AK126" s="6"/>
      <c r="AL126" s="6"/>
      <c r="AM126" s="6"/>
      <c r="AN126" s="6"/>
      <c r="AO126" s="6"/>
      <c r="AP126" s="6"/>
      <c r="AQ126" s="6"/>
      <c r="AR126" s="6"/>
      <c r="AS126" s="6"/>
      <c r="AT126" s="6"/>
      <c r="AU126" s="6"/>
      <c r="AV126" s="6"/>
      <c r="AW126" s="6"/>
      <c r="AX126" s="6"/>
    </row>
    <row r="127" spans="1:50" s="16" customFormat="1" ht="63" x14ac:dyDescent="0.25">
      <c r="A127" s="179"/>
      <c r="B127" s="216"/>
      <c r="C127" s="179"/>
      <c r="D127" s="216"/>
      <c r="E127" s="41" t="s">
        <v>210</v>
      </c>
      <c r="F127" s="35">
        <v>2021</v>
      </c>
      <c r="G127" s="36">
        <f t="shared" ref="G127:G132" si="9">I127</f>
        <v>49500</v>
      </c>
      <c r="H127" s="115">
        <v>0</v>
      </c>
      <c r="I127" s="36">
        <v>49500</v>
      </c>
      <c r="J127" s="37"/>
      <c r="K127" s="72">
        <v>2095</v>
      </c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  <c r="AF127" s="6"/>
      <c r="AG127" s="6"/>
      <c r="AH127" s="6"/>
      <c r="AI127" s="6"/>
      <c r="AJ127" s="6"/>
      <c r="AK127" s="6"/>
      <c r="AL127" s="6"/>
      <c r="AM127" s="6"/>
      <c r="AN127" s="6"/>
      <c r="AO127" s="6"/>
      <c r="AP127" s="6"/>
      <c r="AQ127" s="6"/>
      <c r="AR127" s="6"/>
      <c r="AS127" s="6"/>
      <c r="AT127" s="6"/>
      <c r="AU127" s="6"/>
      <c r="AV127" s="6"/>
      <c r="AW127" s="6"/>
      <c r="AX127" s="6"/>
    </row>
    <row r="128" spans="1:50" s="16" customFormat="1" ht="47.25" x14ac:dyDescent="0.25">
      <c r="A128" s="179"/>
      <c r="B128" s="216"/>
      <c r="C128" s="179"/>
      <c r="D128" s="216"/>
      <c r="E128" s="41" t="s">
        <v>207</v>
      </c>
      <c r="F128" s="35">
        <v>2021</v>
      </c>
      <c r="G128" s="36">
        <f t="shared" si="9"/>
        <v>49500</v>
      </c>
      <c r="H128" s="115">
        <v>0</v>
      </c>
      <c r="I128" s="36">
        <v>49500</v>
      </c>
      <c r="J128" s="37"/>
      <c r="K128" s="72">
        <v>2096</v>
      </c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  <c r="AF128" s="6"/>
      <c r="AG128" s="6"/>
      <c r="AH128" s="6"/>
      <c r="AI128" s="6"/>
      <c r="AJ128" s="6"/>
      <c r="AK128" s="6"/>
      <c r="AL128" s="6"/>
      <c r="AM128" s="6"/>
      <c r="AN128" s="6"/>
      <c r="AO128" s="6"/>
      <c r="AP128" s="6"/>
      <c r="AQ128" s="6"/>
      <c r="AR128" s="6"/>
      <c r="AS128" s="6"/>
      <c r="AT128" s="6"/>
      <c r="AU128" s="6"/>
      <c r="AV128" s="6"/>
      <c r="AW128" s="6"/>
      <c r="AX128" s="6"/>
    </row>
    <row r="129" spans="1:50" s="90" customFormat="1" ht="32.25" customHeight="1" x14ac:dyDescent="0.25">
      <c r="A129" s="179"/>
      <c r="B129" s="216"/>
      <c r="C129" s="179"/>
      <c r="D129" s="216"/>
      <c r="E129" s="41" t="s">
        <v>168</v>
      </c>
      <c r="F129" s="35">
        <v>2021</v>
      </c>
      <c r="G129" s="36">
        <f t="shared" si="9"/>
        <v>44500</v>
      </c>
      <c r="H129" s="115">
        <v>0</v>
      </c>
      <c r="I129" s="36">
        <v>44500</v>
      </c>
      <c r="J129" s="37"/>
      <c r="K129" s="89">
        <v>2106</v>
      </c>
      <c r="L129" s="91"/>
      <c r="M129" s="91"/>
      <c r="N129" s="91"/>
      <c r="O129" s="91"/>
      <c r="P129" s="91"/>
      <c r="Q129" s="91"/>
      <c r="R129" s="91"/>
      <c r="S129" s="91"/>
      <c r="T129" s="91"/>
      <c r="U129" s="91"/>
      <c r="V129" s="91"/>
      <c r="W129" s="91"/>
      <c r="X129" s="91"/>
      <c r="Y129" s="91"/>
      <c r="Z129" s="91"/>
      <c r="AA129" s="91"/>
      <c r="AB129" s="91"/>
      <c r="AC129" s="91"/>
      <c r="AD129" s="91"/>
      <c r="AE129" s="91"/>
      <c r="AF129" s="91"/>
      <c r="AG129" s="91"/>
      <c r="AH129" s="91"/>
      <c r="AI129" s="91"/>
      <c r="AJ129" s="91"/>
      <c r="AK129" s="91"/>
      <c r="AL129" s="91"/>
      <c r="AM129" s="91"/>
      <c r="AN129" s="91"/>
      <c r="AO129" s="91"/>
      <c r="AP129" s="91"/>
      <c r="AQ129" s="91"/>
      <c r="AR129" s="91"/>
      <c r="AS129" s="91"/>
      <c r="AT129" s="91"/>
      <c r="AU129" s="91"/>
      <c r="AV129" s="91"/>
      <c r="AW129" s="91"/>
      <c r="AX129" s="91"/>
    </row>
    <row r="130" spans="1:50" s="90" customFormat="1" ht="47.25" x14ac:dyDescent="0.25">
      <c r="A130" s="179"/>
      <c r="B130" s="216"/>
      <c r="C130" s="179"/>
      <c r="D130" s="216"/>
      <c r="E130" s="41" t="s">
        <v>167</v>
      </c>
      <c r="F130" s="35">
        <v>2021</v>
      </c>
      <c r="G130" s="36">
        <f t="shared" si="9"/>
        <v>48500</v>
      </c>
      <c r="H130" s="115">
        <v>0</v>
      </c>
      <c r="I130" s="36">
        <v>48500</v>
      </c>
      <c r="J130" s="37"/>
      <c r="K130" s="89">
        <v>2107</v>
      </c>
      <c r="L130" s="91"/>
      <c r="M130" s="91"/>
      <c r="N130" s="91"/>
      <c r="O130" s="91"/>
      <c r="P130" s="91"/>
      <c r="Q130" s="91"/>
      <c r="R130" s="91"/>
      <c r="S130" s="91"/>
      <c r="T130" s="91"/>
      <c r="U130" s="91"/>
      <c r="V130" s="91"/>
      <c r="W130" s="91"/>
      <c r="X130" s="91"/>
      <c r="Y130" s="91"/>
      <c r="Z130" s="91"/>
      <c r="AA130" s="91"/>
      <c r="AB130" s="91"/>
      <c r="AC130" s="91"/>
      <c r="AD130" s="91"/>
      <c r="AE130" s="91"/>
      <c r="AF130" s="91"/>
      <c r="AG130" s="91"/>
      <c r="AH130" s="91"/>
      <c r="AI130" s="91"/>
      <c r="AJ130" s="91"/>
      <c r="AK130" s="91"/>
      <c r="AL130" s="91"/>
      <c r="AM130" s="91"/>
      <c r="AN130" s="91"/>
      <c r="AO130" s="91"/>
      <c r="AP130" s="91"/>
      <c r="AQ130" s="91"/>
      <c r="AR130" s="91"/>
      <c r="AS130" s="91"/>
      <c r="AT130" s="91"/>
      <c r="AU130" s="91"/>
      <c r="AV130" s="91"/>
      <c r="AW130" s="91"/>
      <c r="AX130" s="91"/>
    </row>
    <row r="131" spans="1:50" s="90" customFormat="1" ht="31.5" x14ac:dyDescent="0.25">
      <c r="A131" s="179"/>
      <c r="B131" s="216"/>
      <c r="C131" s="179"/>
      <c r="D131" s="216"/>
      <c r="E131" s="41" t="s">
        <v>208</v>
      </c>
      <c r="F131" s="35">
        <v>2021</v>
      </c>
      <c r="G131" s="36">
        <f t="shared" si="9"/>
        <v>49500</v>
      </c>
      <c r="H131" s="115">
        <v>0</v>
      </c>
      <c r="I131" s="36">
        <v>49500</v>
      </c>
      <c r="J131" s="37"/>
      <c r="K131" s="89">
        <v>2112</v>
      </c>
      <c r="L131" s="91"/>
      <c r="M131" s="91"/>
      <c r="N131" s="91"/>
      <c r="O131" s="91"/>
      <c r="P131" s="91"/>
      <c r="Q131" s="91"/>
      <c r="R131" s="91"/>
      <c r="S131" s="91"/>
      <c r="T131" s="91"/>
      <c r="U131" s="91"/>
      <c r="V131" s="91"/>
      <c r="W131" s="91"/>
      <c r="X131" s="91"/>
      <c r="Y131" s="91"/>
      <c r="Z131" s="91"/>
      <c r="AA131" s="91"/>
      <c r="AB131" s="91"/>
      <c r="AC131" s="91"/>
      <c r="AD131" s="91"/>
      <c r="AE131" s="91"/>
      <c r="AF131" s="91"/>
      <c r="AG131" s="91"/>
      <c r="AH131" s="91"/>
      <c r="AI131" s="91"/>
      <c r="AJ131" s="91"/>
      <c r="AK131" s="91"/>
      <c r="AL131" s="91"/>
      <c r="AM131" s="91"/>
      <c r="AN131" s="91"/>
      <c r="AO131" s="91"/>
      <c r="AP131" s="91"/>
      <c r="AQ131" s="91"/>
      <c r="AR131" s="91"/>
      <c r="AS131" s="91"/>
      <c r="AT131" s="91"/>
      <c r="AU131" s="91"/>
      <c r="AV131" s="91"/>
      <c r="AW131" s="91"/>
      <c r="AX131" s="91"/>
    </row>
    <row r="132" spans="1:50" s="90" customFormat="1" ht="51.75" customHeight="1" x14ac:dyDescent="0.25">
      <c r="A132" s="179"/>
      <c r="B132" s="216"/>
      <c r="C132" s="179"/>
      <c r="D132" s="216"/>
      <c r="E132" s="41" t="s">
        <v>166</v>
      </c>
      <c r="F132" s="35">
        <v>2021</v>
      </c>
      <c r="G132" s="36">
        <f t="shared" si="9"/>
        <v>889000</v>
      </c>
      <c r="H132" s="115">
        <v>0</v>
      </c>
      <c r="I132" s="36">
        <v>889000</v>
      </c>
      <c r="J132" s="37"/>
      <c r="K132" s="89">
        <v>2113</v>
      </c>
      <c r="L132" s="91"/>
      <c r="M132" s="91"/>
      <c r="N132" s="91"/>
      <c r="O132" s="91"/>
      <c r="P132" s="91"/>
      <c r="Q132" s="91"/>
      <c r="R132" s="91"/>
      <c r="S132" s="91"/>
      <c r="T132" s="91"/>
      <c r="U132" s="91"/>
      <c r="V132" s="91"/>
      <c r="W132" s="91"/>
      <c r="X132" s="91"/>
      <c r="Y132" s="91"/>
      <c r="Z132" s="91"/>
      <c r="AA132" s="91"/>
      <c r="AB132" s="91"/>
      <c r="AC132" s="91"/>
      <c r="AD132" s="91"/>
      <c r="AE132" s="91"/>
      <c r="AF132" s="91"/>
      <c r="AG132" s="91"/>
      <c r="AH132" s="91"/>
      <c r="AI132" s="91"/>
      <c r="AJ132" s="91"/>
      <c r="AK132" s="91"/>
      <c r="AL132" s="91"/>
      <c r="AM132" s="91"/>
      <c r="AN132" s="91"/>
      <c r="AO132" s="91"/>
      <c r="AP132" s="91"/>
      <c r="AQ132" s="91"/>
      <c r="AR132" s="91"/>
      <c r="AS132" s="91"/>
      <c r="AT132" s="91"/>
      <c r="AU132" s="91"/>
      <c r="AV132" s="91"/>
      <c r="AW132" s="91"/>
      <c r="AX132" s="91"/>
    </row>
    <row r="133" spans="1:50" s="16" customFormat="1" ht="47.25" x14ac:dyDescent="0.25">
      <c r="A133" s="179"/>
      <c r="B133" s="216"/>
      <c r="C133" s="179"/>
      <c r="D133" s="216"/>
      <c r="E133" s="41" t="s">
        <v>222</v>
      </c>
      <c r="F133" s="35">
        <v>2021</v>
      </c>
      <c r="G133" s="36">
        <v>35801</v>
      </c>
      <c r="H133" s="115">
        <v>0</v>
      </c>
      <c r="I133" s="36">
        <v>35801</v>
      </c>
      <c r="J133" s="37"/>
      <c r="K133" s="72">
        <v>2116</v>
      </c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  <c r="AF133" s="6"/>
      <c r="AG133" s="6"/>
      <c r="AH133" s="6"/>
      <c r="AI133" s="6"/>
      <c r="AJ133" s="6"/>
      <c r="AK133" s="6"/>
      <c r="AL133" s="6"/>
      <c r="AM133" s="6"/>
      <c r="AN133" s="6"/>
      <c r="AO133" s="6"/>
      <c r="AP133" s="6"/>
      <c r="AQ133" s="6"/>
      <c r="AR133" s="6"/>
      <c r="AS133" s="6"/>
      <c r="AT133" s="6"/>
      <c r="AU133" s="6"/>
      <c r="AV133" s="6"/>
      <c r="AW133" s="6"/>
      <c r="AX133" s="6"/>
    </row>
    <row r="134" spans="1:50" s="16" customFormat="1" ht="47.25" x14ac:dyDescent="0.25">
      <c r="A134" s="179"/>
      <c r="B134" s="216"/>
      <c r="C134" s="179"/>
      <c r="D134" s="216"/>
      <c r="E134" s="41" t="s">
        <v>214</v>
      </c>
      <c r="F134" s="35">
        <v>2021</v>
      </c>
      <c r="G134" s="36">
        <v>49667</v>
      </c>
      <c r="H134" s="115">
        <v>0</v>
      </c>
      <c r="I134" s="36">
        <v>49667</v>
      </c>
      <c r="J134" s="37"/>
      <c r="K134" s="72">
        <v>2117</v>
      </c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  <c r="AF134" s="6"/>
      <c r="AG134" s="6"/>
      <c r="AH134" s="6"/>
      <c r="AI134" s="6"/>
      <c r="AJ134" s="6"/>
      <c r="AK134" s="6"/>
      <c r="AL134" s="6"/>
      <c r="AM134" s="6"/>
      <c r="AN134" s="6"/>
      <c r="AO134" s="6"/>
      <c r="AP134" s="6"/>
      <c r="AQ134" s="6"/>
      <c r="AR134" s="6"/>
      <c r="AS134" s="6"/>
      <c r="AT134" s="6"/>
      <c r="AU134" s="6"/>
      <c r="AV134" s="6"/>
      <c r="AW134" s="6"/>
      <c r="AX134" s="6"/>
    </row>
    <row r="135" spans="1:50" s="16" customFormat="1" ht="18.75" x14ac:dyDescent="0.25">
      <c r="A135" s="154" t="s">
        <v>151</v>
      </c>
      <c r="B135" s="155"/>
      <c r="C135" s="155"/>
      <c r="D135" s="155"/>
      <c r="E135" s="155"/>
      <c r="F135" s="155"/>
      <c r="G135" s="155"/>
      <c r="H135" s="155"/>
      <c r="I135" s="155"/>
      <c r="J135" s="156"/>
      <c r="K135" s="132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  <c r="AF135" s="6"/>
      <c r="AG135" s="6"/>
      <c r="AH135" s="6"/>
      <c r="AI135" s="6"/>
      <c r="AJ135" s="6"/>
      <c r="AK135" s="6"/>
      <c r="AL135" s="6"/>
      <c r="AM135" s="6"/>
      <c r="AN135" s="6"/>
      <c r="AO135" s="6"/>
      <c r="AP135" s="6"/>
      <c r="AQ135" s="6"/>
      <c r="AR135" s="6"/>
      <c r="AS135" s="6"/>
      <c r="AT135" s="6"/>
      <c r="AU135" s="6"/>
      <c r="AV135" s="6"/>
      <c r="AW135" s="6"/>
      <c r="AX135" s="6"/>
    </row>
    <row r="136" spans="1:50" s="16" customFormat="1" ht="48.75" customHeight="1" x14ac:dyDescent="0.25">
      <c r="A136" s="7" t="s">
        <v>62</v>
      </c>
      <c r="B136" s="46">
        <v>1200</v>
      </c>
      <c r="C136" s="7" t="s">
        <v>61</v>
      </c>
      <c r="D136" s="32" t="s">
        <v>70</v>
      </c>
      <c r="E136" s="17" t="s">
        <v>10</v>
      </c>
      <c r="F136" s="35">
        <v>2021</v>
      </c>
      <c r="G136" s="36">
        <v>0</v>
      </c>
      <c r="H136" s="115">
        <v>0</v>
      </c>
      <c r="I136" s="36">
        <v>640541</v>
      </c>
      <c r="J136" s="37"/>
      <c r="K136" s="72">
        <v>2043</v>
      </c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  <c r="AF136" s="6"/>
      <c r="AG136" s="6"/>
      <c r="AH136" s="6"/>
      <c r="AI136" s="6"/>
      <c r="AJ136" s="6"/>
      <c r="AK136" s="6"/>
      <c r="AL136" s="6"/>
      <c r="AM136" s="6"/>
      <c r="AN136" s="6"/>
      <c r="AO136" s="6"/>
      <c r="AP136" s="6"/>
      <c r="AQ136" s="6"/>
      <c r="AR136" s="6"/>
      <c r="AS136" s="6"/>
      <c r="AT136" s="6"/>
      <c r="AU136" s="6"/>
      <c r="AV136" s="6"/>
      <c r="AW136" s="6"/>
      <c r="AX136" s="6"/>
    </row>
    <row r="137" spans="1:50" s="16" customFormat="1" ht="45" customHeight="1" x14ac:dyDescent="0.25">
      <c r="A137" s="7" t="s">
        <v>72</v>
      </c>
      <c r="B137" s="46">
        <v>7368</v>
      </c>
      <c r="C137" s="7" t="s">
        <v>5</v>
      </c>
      <c r="D137" s="81" t="s">
        <v>73</v>
      </c>
      <c r="E137" s="17" t="s">
        <v>173</v>
      </c>
      <c r="F137" s="35" t="s">
        <v>191</v>
      </c>
      <c r="G137" s="36">
        <v>67620674</v>
      </c>
      <c r="H137" s="115">
        <v>0.3</v>
      </c>
      <c r="I137" s="36">
        <v>22754622</v>
      </c>
      <c r="J137" s="37"/>
      <c r="K137" s="72">
        <v>2044</v>
      </c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  <c r="AF137" s="6"/>
      <c r="AG137" s="6"/>
      <c r="AH137" s="6"/>
      <c r="AI137" s="6"/>
      <c r="AJ137" s="6"/>
      <c r="AK137" s="6"/>
      <c r="AL137" s="6"/>
      <c r="AM137" s="6"/>
      <c r="AN137" s="6"/>
      <c r="AO137" s="6"/>
      <c r="AP137" s="6"/>
      <c r="AQ137" s="6"/>
      <c r="AR137" s="6"/>
      <c r="AS137" s="6"/>
      <c r="AT137" s="6"/>
      <c r="AU137" s="6"/>
      <c r="AV137" s="6"/>
      <c r="AW137" s="6"/>
      <c r="AX137" s="6"/>
    </row>
    <row r="138" spans="1:50" s="16" customFormat="1" ht="47.25" x14ac:dyDescent="0.2">
      <c r="A138" s="53" t="s">
        <v>230</v>
      </c>
      <c r="B138" s="54">
        <v>7363</v>
      </c>
      <c r="C138" s="128" t="s">
        <v>5</v>
      </c>
      <c r="D138" s="129" t="s">
        <v>64</v>
      </c>
      <c r="E138" s="17" t="s">
        <v>231</v>
      </c>
      <c r="F138" s="35">
        <v>2021</v>
      </c>
      <c r="G138" s="36">
        <v>1728000</v>
      </c>
      <c r="H138" s="115">
        <v>0</v>
      </c>
      <c r="I138" s="36">
        <v>1728000</v>
      </c>
      <c r="J138" s="37"/>
      <c r="K138" s="72">
        <v>2120</v>
      </c>
    </row>
    <row r="139" spans="1:50" s="16" customFormat="1" ht="31.5" x14ac:dyDescent="0.2">
      <c r="A139" s="172" t="s">
        <v>235</v>
      </c>
      <c r="B139" s="169">
        <v>1061</v>
      </c>
      <c r="C139" s="138" t="s">
        <v>236</v>
      </c>
      <c r="D139" s="160" t="s">
        <v>237</v>
      </c>
      <c r="E139" s="17" t="s">
        <v>234</v>
      </c>
      <c r="F139" s="35">
        <v>2021</v>
      </c>
      <c r="G139" s="36">
        <v>295000</v>
      </c>
      <c r="H139" s="115">
        <v>0</v>
      </c>
      <c r="I139" s="36">
        <v>295000</v>
      </c>
      <c r="J139" s="37"/>
      <c r="K139" s="93">
        <v>2122</v>
      </c>
    </row>
    <row r="140" spans="1:50" s="16" customFormat="1" ht="31.5" x14ac:dyDescent="0.2">
      <c r="A140" s="173"/>
      <c r="B140" s="170"/>
      <c r="C140" s="147"/>
      <c r="D140" s="161"/>
      <c r="E140" s="17" t="s">
        <v>238</v>
      </c>
      <c r="F140" s="35">
        <v>2021</v>
      </c>
      <c r="G140" s="36">
        <v>250000</v>
      </c>
      <c r="H140" s="115">
        <v>0</v>
      </c>
      <c r="I140" s="36">
        <v>250000</v>
      </c>
      <c r="J140" s="37"/>
      <c r="K140" s="93">
        <v>2123</v>
      </c>
    </row>
    <row r="141" spans="1:50" s="16" customFormat="1" ht="31.5" x14ac:dyDescent="0.2">
      <c r="A141" s="173"/>
      <c r="B141" s="170"/>
      <c r="C141" s="147"/>
      <c r="D141" s="161"/>
      <c r="E141" s="17" t="s">
        <v>239</v>
      </c>
      <c r="F141" s="35">
        <v>2021</v>
      </c>
      <c r="G141" s="36">
        <v>419000</v>
      </c>
      <c r="H141" s="115">
        <v>0</v>
      </c>
      <c r="I141" s="36">
        <v>419000</v>
      </c>
      <c r="J141" s="37"/>
      <c r="K141" s="93">
        <v>2124</v>
      </c>
    </row>
    <row r="142" spans="1:50" s="16" customFormat="1" ht="31.5" x14ac:dyDescent="0.2">
      <c r="A142" s="173"/>
      <c r="B142" s="170"/>
      <c r="C142" s="147"/>
      <c r="D142" s="161"/>
      <c r="E142" s="17" t="s">
        <v>240</v>
      </c>
      <c r="F142" s="35">
        <v>2021</v>
      </c>
      <c r="G142" s="36">
        <v>342000</v>
      </c>
      <c r="H142" s="115">
        <v>0</v>
      </c>
      <c r="I142" s="36">
        <v>342000</v>
      </c>
      <c r="J142" s="37"/>
      <c r="K142" s="93">
        <v>2125</v>
      </c>
    </row>
    <row r="143" spans="1:50" s="16" customFormat="1" ht="31.5" x14ac:dyDescent="0.2">
      <c r="A143" s="173"/>
      <c r="B143" s="170"/>
      <c r="C143" s="147"/>
      <c r="D143" s="161"/>
      <c r="E143" s="17" t="s">
        <v>241</v>
      </c>
      <c r="F143" s="35">
        <v>2021</v>
      </c>
      <c r="G143" s="36">
        <v>260000</v>
      </c>
      <c r="H143" s="115">
        <v>0</v>
      </c>
      <c r="I143" s="36">
        <v>260000</v>
      </c>
      <c r="J143" s="37"/>
      <c r="K143" s="93">
        <v>2126</v>
      </c>
    </row>
    <row r="144" spans="1:50" s="16" customFormat="1" ht="31.5" x14ac:dyDescent="0.2">
      <c r="A144" s="174"/>
      <c r="B144" s="171"/>
      <c r="C144" s="139"/>
      <c r="D144" s="168"/>
      <c r="E144" s="17" t="s">
        <v>242</v>
      </c>
      <c r="F144" s="35">
        <v>2021</v>
      </c>
      <c r="G144" s="36">
        <v>840000</v>
      </c>
      <c r="H144" s="115">
        <v>0</v>
      </c>
      <c r="I144" s="36">
        <v>840000</v>
      </c>
      <c r="J144" s="37"/>
      <c r="K144" s="93">
        <v>2127</v>
      </c>
    </row>
    <row r="145" spans="1:50" ht="31.5" x14ac:dyDescent="0.25">
      <c r="A145" s="102" t="s">
        <v>182</v>
      </c>
      <c r="B145" s="43"/>
      <c r="C145" s="43"/>
      <c r="D145" s="44" t="s">
        <v>153</v>
      </c>
      <c r="E145" s="45"/>
      <c r="F145" s="52" t="s">
        <v>7</v>
      </c>
      <c r="G145" s="105" t="s">
        <v>7</v>
      </c>
      <c r="H145" s="105" t="s">
        <v>7</v>
      </c>
      <c r="I145" s="105">
        <f>I146+I148</f>
        <v>8581950</v>
      </c>
      <c r="J145" s="111" t="s">
        <v>7</v>
      </c>
      <c r="K145" s="92"/>
    </row>
    <row r="146" spans="1:50" s="16" customFormat="1" ht="47.25" x14ac:dyDescent="0.25">
      <c r="A146" s="96" t="s">
        <v>154</v>
      </c>
      <c r="B146" s="54">
        <v>7323</v>
      </c>
      <c r="C146" s="8" t="s">
        <v>24</v>
      </c>
      <c r="D146" s="97" t="s">
        <v>155</v>
      </c>
      <c r="E146" s="41" t="s">
        <v>169</v>
      </c>
      <c r="F146" s="35">
        <v>2021</v>
      </c>
      <c r="G146" s="108">
        <f>I146</f>
        <v>49950</v>
      </c>
      <c r="H146" s="115">
        <v>0</v>
      </c>
      <c r="I146" s="108">
        <v>49950</v>
      </c>
      <c r="J146" s="37"/>
      <c r="K146" s="72">
        <v>2107</v>
      </c>
    </row>
    <row r="147" spans="1:50" s="16" customFormat="1" ht="18.75" x14ac:dyDescent="0.25">
      <c r="A147" s="154" t="s">
        <v>151</v>
      </c>
      <c r="B147" s="155"/>
      <c r="C147" s="155"/>
      <c r="D147" s="155"/>
      <c r="E147" s="155"/>
      <c r="F147" s="155"/>
      <c r="G147" s="155"/>
      <c r="H147" s="155"/>
      <c r="I147" s="155"/>
      <c r="J147" s="156"/>
      <c r="K147" s="132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  <c r="AF147" s="6"/>
      <c r="AG147" s="6"/>
      <c r="AH147" s="6"/>
      <c r="AI147" s="6"/>
      <c r="AJ147" s="6"/>
      <c r="AK147" s="6"/>
      <c r="AL147" s="6"/>
      <c r="AM147" s="6"/>
      <c r="AN147" s="6"/>
      <c r="AO147" s="6"/>
      <c r="AP147" s="6"/>
      <c r="AQ147" s="6"/>
      <c r="AR147" s="6"/>
      <c r="AS147" s="6"/>
      <c r="AT147" s="6"/>
      <c r="AU147" s="6"/>
      <c r="AV147" s="6"/>
      <c r="AW147" s="6"/>
      <c r="AX147" s="6"/>
    </row>
    <row r="148" spans="1:50" s="16" customFormat="1" ht="47.25" x14ac:dyDescent="0.2">
      <c r="A148" s="53" t="s">
        <v>232</v>
      </c>
      <c r="B148" s="54">
        <v>7363</v>
      </c>
      <c r="C148" s="128" t="s">
        <v>5</v>
      </c>
      <c r="D148" s="129" t="s">
        <v>64</v>
      </c>
      <c r="E148" s="17" t="s">
        <v>233</v>
      </c>
      <c r="F148" s="35">
        <v>2021</v>
      </c>
      <c r="G148" s="36">
        <v>9297776</v>
      </c>
      <c r="H148" s="115">
        <v>0</v>
      </c>
      <c r="I148" s="36">
        <v>8532000</v>
      </c>
      <c r="J148" s="37"/>
      <c r="K148" s="72">
        <v>2121</v>
      </c>
    </row>
    <row r="149" spans="1:50" s="5" customFormat="1" ht="31.5" x14ac:dyDescent="0.25">
      <c r="A149" s="101">
        <v>1000000</v>
      </c>
      <c r="B149" s="43"/>
      <c r="C149" s="43"/>
      <c r="D149" s="44" t="s">
        <v>79</v>
      </c>
      <c r="E149" s="45"/>
      <c r="F149" s="52" t="s">
        <v>7</v>
      </c>
      <c r="G149" s="105" t="s">
        <v>7</v>
      </c>
      <c r="H149" s="105" t="s">
        <v>7</v>
      </c>
      <c r="I149" s="105">
        <f>SUM(I150:I152)</f>
        <v>314095</v>
      </c>
      <c r="J149" s="111" t="s">
        <v>7</v>
      </c>
      <c r="K149" s="131"/>
    </row>
    <row r="150" spans="1:50" s="16" customFormat="1" ht="31.5" x14ac:dyDescent="0.25">
      <c r="A150" s="138" t="s">
        <v>95</v>
      </c>
      <c r="B150" s="169">
        <v>4060</v>
      </c>
      <c r="C150" s="169" t="s">
        <v>97</v>
      </c>
      <c r="D150" s="160" t="s">
        <v>96</v>
      </c>
      <c r="E150" s="41" t="s">
        <v>99</v>
      </c>
      <c r="F150" s="35">
        <v>2021</v>
      </c>
      <c r="G150" s="108">
        <f>I150</f>
        <v>184750</v>
      </c>
      <c r="H150" s="115">
        <v>0</v>
      </c>
      <c r="I150" s="108">
        <v>184750</v>
      </c>
      <c r="J150" s="37"/>
      <c r="K150" s="72">
        <v>2054</v>
      </c>
    </row>
    <row r="151" spans="1:50" s="16" customFormat="1" ht="31.5" x14ac:dyDescent="0.25">
      <c r="A151" s="139"/>
      <c r="B151" s="171"/>
      <c r="C151" s="171"/>
      <c r="D151" s="168"/>
      <c r="E151" s="41" t="s">
        <v>165</v>
      </c>
      <c r="F151" s="35">
        <v>2021</v>
      </c>
      <c r="G151" s="108">
        <f>I151</f>
        <v>49356</v>
      </c>
      <c r="H151" s="115">
        <v>0</v>
      </c>
      <c r="I151" s="108">
        <v>49356</v>
      </c>
      <c r="J151" s="37"/>
      <c r="K151" s="93">
        <v>2111</v>
      </c>
    </row>
    <row r="152" spans="1:50" s="16" customFormat="1" ht="18.75" x14ac:dyDescent="0.25">
      <c r="A152" s="119" t="s">
        <v>216</v>
      </c>
      <c r="B152" s="122">
        <v>4030</v>
      </c>
      <c r="C152" s="122" t="s">
        <v>218</v>
      </c>
      <c r="D152" s="123" t="s">
        <v>217</v>
      </c>
      <c r="E152" s="41" t="s">
        <v>10</v>
      </c>
      <c r="F152" s="35">
        <v>2021</v>
      </c>
      <c r="G152" s="108">
        <v>79989</v>
      </c>
      <c r="H152" s="115">
        <v>0</v>
      </c>
      <c r="I152" s="108">
        <v>79989</v>
      </c>
      <c r="J152" s="37"/>
      <c r="K152" s="93">
        <v>2119</v>
      </c>
    </row>
    <row r="153" spans="1:50" ht="15.75" x14ac:dyDescent="0.25">
      <c r="A153" s="101">
        <v>1100000</v>
      </c>
      <c r="B153" s="43"/>
      <c r="C153" s="43"/>
      <c r="D153" s="44" t="s">
        <v>89</v>
      </c>
      <c r="E153" s="45"/>
      <c r="F153" s="52" t="s">
        <v>7</v>
      </c>
      <c r="G153" s="105" t="s">
        <v>7</v>
      </c>
      <c r="H153" s="105" t="s">
        <v>7</v>
      </c>
      <c r="I153" s="105">
        <f>SUM(I154:I155)</f>
        <v>36000</v>
      </c>
      <c r="J153" s="111" t="s">
        <v>7</v>
      </c>
      <c r="K153" s="86"/>
    </row>
    <row r="154" spans="1:50" s="16" customFormat="1" ht="31.5" x14ac:dyDescent="0.2">
      <c r="A154" s="96" t="s">
        <v>156</v>
      </c>
      <c r="B154" s="54" t="s">
        <v>75</v>
      </c>
      <c r="C154" s="8" t="s">
        <v>16</v>
      </c>
      <c r="D154" s="97" t="s">
        <v>77</v>
      </c>
      <c r="E154" s="17" t="s">
        <v>10</v>
      </c>
      <c r="F154" s="35">
        <v>2021</v>
      </c>
      <c r="G154" s="108">
        <v>0</v>
      </c>
      <c r="H154" s="115">
        <v>0</v>
      </c>
      <c r="I154" s="108">
        <v>18000</v>
      </c>
      <c r="J154" s="37"/>
      <c r="K154" s="72">
        <v>2108</v>
      </c>
      <c r="L154" s="16" t="s">
        <v>227</v>
      </c>
    </row>
    <row r="155" spans="1:50" s="16" customFormat="1" ht="18.75" x14ac:dyDescent="0.2">
      <c r="A155" s="96" t="s">
        <v>90</v>
      </c>
      <c r="B155" s="38">
        <v>5041</v>
      </c>
      <c r="C155" s="67" t="s">
        <v>92</v>
      </c>
      <c r="D155" s="68" t="s">
        <v>91</v>
      </c>
      <c r="E155" s="17" t="s">
        <v>10</v>
      </c>
      <c r="F155" s="35">
        <v>2021</v>
      </c>
      <c r="G155" s="36">
        <v>0</v>
      </c>
      <c r="H155" s="115">
        <v>0</v>
      </c>
      <c r="I155" s="36">
        <v>18000</v>
      </c>
      <c r="J155" s="37"/>
      <c r="K155" s="72">
        <v>2109</v>
      </c>
      <c r="L155" s="16" t="s">
        <v>227</v>
      </c>
    </row>
    <row r="156" spans="1:50" s="5" customFormat="1" ht="18.75" x14ac:dyDescent="0.25">
      <c r="A156" s="101">
        <v>3700000</v>
      </c>
      <c r="B156" s="55"/>
      <c r="C156" s="43"/>
      <c r="D156" s="44" t="s">
        <v>94</v>
      </c>
      <c r="E156" s="45"/>
      <c r="F156" s="52" t="s">
        <v>7</v>
      </c>
      <c r="G156" s="105" t="s">
        <v>7</v>
      </c>
      <c r="H156" s="105" t="s">
        <v>7</v>
      </c>
      <c r="I156" s="105">
        <f>I157</f>
        <v>99000</v>
      </c>
      <c r="J156" s="111" t="s">
        <v>7</v>
      </c>
      <c r="K156" s="131"/>
    </row>
    <row r="157" spans="1:50" s="16" customFormat="1" ht="45" customHeight="1" x14ac:dyDescent="0.25">
      <c r="A157" s="95" t="s">
        <v>93</v>
      </c>
      <c r="B157" s="54" t="s">
        <v>75</v>
      </c>
      <c r="C157" s="53" t="s">
        <v>16</v>
      </c>
      <c r="D157" s="94" t="s">
        <v>77</v>
      </c>
      <c r="E157" s="41" t="s">
        <v>98</v>
      </c>
      <c r="F157" s="35">
        <v>2021</v>
      </c>
      <c r="G157" s="36">
        <v>0</v>
      </c>
      <c r="H157" s="115">
        <v>0</v>
      </c>
      <c r="I157" s="36">
        <f>49000+50000</f>
        <v>99000</v>
      </c>
      <c r="J157" s="37"/>
      <c r="K157" s="72">
        <v>2053</v>
      </c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  <c r="AF157" s="6"/>
      <c r="AG157" s="6"/>
      <c r="AH157" s="6"/>
      <c r="AI157" s="6"/>
      <c r="AJ157" s="6"/>
      <c r="AK157" s="6"/>
      <c r="AL157" s="6"/>
      <c r="AM157" s="6"/>
      <c r="AN157" s="6"/>
      <c r="AO157" s="6"/>
      <c r="AP157" s="6"/>
      <c r="AQ157" s="6"/>
      <c r="AR157" s="6"/>
      <c r="AS157" s="6"/>
      <c r="AT157" s="6"/>
      <c r="AU157" s="6"/>
      <c r="AV157" s="6"/>
      <c r="AW157" s="6"/>
      <c r="AX157" s="6"/>
    </row>
    <row r="158" spans="1:50" ht="15.75" x14ac:dyDescent="0.25">
      <c r="A158" s="3" t="s">
        <v>2</v>
      </c>
      <c r="B158" s="3" t="s">
        <v>2</v>
      </c>
      <c r="C158" s="3" t="s">
        <v>2</v>
      </c>
      <c r="D158" s="57" t="s">
        <v>21</v>
      </c>
      <c r="E158" s="3" t="s">
        <v>2</v>
      </c>
      <c r="F158" s="3" t="s">
        <v>2</v>
      </c>
      <c r="G158" s="3" t="s">
        <v>2</v>
      </c>
      <c r="H158" s="3" t="s">
        <v>2</v>
      </c>
      <c r="I158" s="109">
        <f>I59+I7</f>
        <v>242353537.71000001</v>
      </c>
      <c r="J158" s="3" t="s">
        <v>2</v>
      </c>
      <c r="K158" s="86"/>
    </row>
    <row r="159" spans="1:50" x14ac:dyDescent="0.2">
      <c r="B159" s="24"/>
      <c r="C159" s="24"/>
      <c r="D159" s="24"/>
      <c r="E159" s="24"/>
      <c r="F159" s="24"/>
      <c r="G159" s="24"/>
      <c r="H159" s="24"/>
      <c r="I159" s="25"/>
      <c r="J159" s="24"/>
    </row>
    <row r="160" spans="1:50" ht="18.75" x14ac:dyDescent="0.3">
      <c r="B160" s="24"/>
      <c r="C160" s="218" t="s">
        <v>81</v>
      </c>
      <c r="D160" s="218"/>
      <c r="E160" s="218"/>
      <c r="F160" s="218"/>
      <c r="G160" s="218"/>
      <c r="H160" s="99"/>
      <c r="I160" s="25"/>
      <c r="J160" s="24"/>
    </row>
    <row r="161" spans="2:10" x14ac:dyDescent="0.2">
      <c r="B161" s="24"/>
      <c r="C161" s="24"/>
      <c r="D161" s="24"/>
      <c r="E161" s="24"/>
      <c r="F161" s="24"/>
      <c r="G161" s="24"/>
      <c r="H161" s="24"/>
      <c r="I161" s="25"/>
      <c r="J161" s="24"/>
    </row>
    <row r="162" spans="2:10" x14ac:dyDescent="0.2">
      <c r="B162" s="24"/>
      <c r="C162" s="24"/>
      <c r="D162" s="24"/>
      <c r="E162" s="24"/>
      <c r="F162" s="24"/>
      <c r="G162" s="27"/>
      <c r="H162" s="27"/>
      <c r="I162" s="26"/>
      <c r="J162" s="24"/>
    </row>
    <row r="163" spans="2:10" ht="20.25" x14ac:dyDescent="0.3">
      <c r="B163" s="24"/>
      <c r="C163" s="24"/>
      <c r="D163" s="24"/>
      <c r="E163" s="28"/>
      <c r="F163" s="29"/>
      <c r="G163" s="30"/>
      <c r="H163" s="30"/>
      <c r="I163" s="31"/>
      <c r="J163" s="29"/>
    </row>
    <row r="164" spans="2:10" x14ac:dyDescent="0.2">
      <c r="E164" s="16"/>
      <c r="F164" s="16"/>
      <c r="G164" s="16"/>
      <c r="H164" s="16"/>
      <c r="I164" s="21"/>
      <c r="J164" s="16"/>
    </row>
    <row r="165" spans="2:10" x14ac:dyDescent="0.2">
      <c r="E165" s="16"/>
      <c r="F165" s="16"/>
      <c r="G165" s="22"/>
      <c r="H165" s="22"/>
      <c r="I165" s="21"/>
      <c r="J165" s="16"/>
    </row>
    <row r="166" spans="2:10" ht="18.75" x14ac:dyDescent="0.3">
      <c r="C166" s="208"/>
      <c r="D166" s="208"/>
      <c r="E166" s="208"/>
      <c r="F166" s="208"/>
      <c r="G166" s="208"/>
      <c r="H166" s="98"/>
      <c r="I166" s="21"/>
      <c r="J166" s="16"/>
    </row>
  </sheetData>
  <autoFilter ref="A8:AX158"/>
  <mergeCells count="104">
    <mergeCell ref="B69:B70"/>
    <mergeCell ref="A72:C72"/>
    <mergeCell ref="C166:G166"/>
    <mergeCell ref="C160:G160"/>
    <mergeCell ref="D97:D98"/>
    <mergeCell ref="A135:J135"/>
    <mergeCell ref="A99:A118"/>
    <mergeCell ref="B99:B118"/>
    <mergeCell ref="C99:C118"/>
    <mergeCell ref="D99:D118"/>
    <mergeCell ref="A97:A98"/>
    <mergeCell ref="B97:B98"/>
    <mergeCell ref="C97:C98"/>
    <mergeCell ref="A123:C123"/>
    <mergeCell ref="A126:A134"/>
    <mergeCell ref="B126:B134"/>
    <mergeCell ref="C126:C134"/>
    <mergeCell ref="D126:D134"/>
    <mergeCell ref="A120:C120"/>
    <mergeCell ref="A150:A151"/>
    <mergeCell ref="B150:B151"/>
    <mergeCell ref="C150:C151"/>
    <mergeCell ref="D150:D151"/>
    <mergeCell ref="G1:J1"/>
    <mergeCell ref="A4:J4"/>
    <mergeCell ref="A3:J3"/>
    <mergeCell ref="D17:D18"/>
    <mergeCell ref="D19:D24"/>
    <mergeCell ref="D12:D13"/>
    <mergeCell ref="D43:D49"/>
    <mergeCell ref="D26:D27"/>
    <mergeCell ref="D31:D33"/>
    <mergeCell ref="D35:D38"/>
    <mergeCell ref="A43:A49"/>
    <mergeCell ref="B43:B49"/>
    <mergeCell ref="C12:C13"/>
    <mergeCell ref="C31:C33"/>
    <mergeCell ref="A7:E7"/>
    <mergeCell ref="A28:C28"/>
    <mergeCell ref="A26:A27"/>
    <mergeCell ref="B26:B27"/>
    <mergeCell ref="C26:C27"/>
    <mergeCell ref="A39:C39"/>
    <mergeCell ref="A34:C34"/>
    <mergeCell ref="A31:A33"/>
    <mergeCell ref="A35:A38"/>
    <mergeCell ref="B35:B38"/>
    <mergeCell ref="G2:J2"/>
    <mergeCell ref="B73:B74"/>
    <mergeCell ref="C73:C74"/>
    <mergeCell ref="B81:B96"/>
    <mergeCell ref="C81:C96"/>
    <mergeCell ref="D81:D96"/>
    <mergeCell ref="D79:D80"/>
    <mergeCell ref="D73:D74"/>
    <mergeCell ref="A76:C76"/>
    <mergeCell ref="A78:C78"/>
    <mergeCell ref="B64:B67"/>
    <mergeCell ref="C64:C67"/>
    <mergeCell ref="A64:A67"/>
    <mergeCell ref="A59:E59"/>
    <mergeCell ref="A25:C25"/>
    <mergeCell ref="A29:A30"/>
    <mergeCell ref="B29:B30"/>
    <mergeCell ref="C43:C49"/>
    <mergeCell ref="A73:A74"/>
    <mergeCell ref="A81:A96"/>
    <mergeCell ref="D69:D70"/>
    <mergeCell ref="A79:A80"/>
    <mergeCell ref="B79:B80"/>
    <mergeCell ref="C79:C80"/>
    <mergeCell ref="A147:J147"/>
    <mergeCell ref="D139:D144"/>
    <mergeCell ref="C139:C144"/>
    <mergeCell ref="B139:B144"/>
    <mergeCell ref="A139:A144"/>
    <mergeCell ref="D121:D122"/>
    <mergeCell ref="C121:C122"/>
    <mergeCell ref="B121:B122"/>
    <mergeCell ref="A121:A122"/>
    <mergeCell ref="E69:E70"/>
    <mergeCell ref="A69:A70"/>
    <mergeCell ref="A12:A13"/>
    <mergeCell ref="B12:B13"/>
    <mergeCell ref="D64:D67"/>
    <mergeCell ref="A17:A18"/>
    <mergeCell ref="B17:B18"/>
    <mergeCell ref="A19:A24"/>
    <mergeCell ref="B19:B24"/>
    <mergeCell ref="C19:C24"/>
    <mergeCell ref="C17:C18"/>
    <mergeCell ref="A50:J50"/>
    <mergeCell ref="C35:C38"/>
    <mergeCell ref="B31:B33"/>
    <mergeCell ref="C29:C30"/>
    <mergeCell ref="D29:D30"/>
    <mergeCell ref="A51:A53"/>
    <mergeCell ref="B51:B53"/>
    <mergeCell ref="C51:C53"/>
    <mergeCell ref="D51:D53"/>
    <mergeCell ref="F69:F70"/>
    <mergeCell ref="G69:G70"/>
    <mergeCell ref="H69:H70"/>
    <mergeCell ref="C69:C70"/>
  </mergeCells>
  <phoneticPr fontId="8" type="noConversion"/>
  <pageMargins left="0.19685039370078741" right="0.19685039370078741" top="0.39370078740157483" bottom="0.23622047244094491" header="0.31496062992125984" footer="0.31496062992125984"/>
  <pageSetup paperSize="9" scale="56" fitToHeight="0" orientation="landscape" verticalDpi="0" r:id="rId1"/>
  <rowBreaks count="2" manualBreakCount="2">
    <brk id="26" max="9" man="1"/>
    <brk id="53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2021-06-14T08:48:17Z</cp:lastPrinted>
  <dcterms:created xsi:type="dcterms:W3CDTF">2019-11-12T13:23:27Z</dcterms:created>
  <dcterms:modified xsi:type="dcterms:W3CDTF">2021-06-25T10:38:09Z</dcterms:modified>
</cp:coreProperties>
</file>